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C:\PRACOVNÍ DOKUMENTY\Pracovní dokumenty 2025\MŠ Štefánikova - dopadová plocha s herními prvky\PD MŠ Štefánikova - dopadová plocha\"/>
    </mc:Choice>
  </mc:AlternateContent>
  <xr:revisionPtr revIDLastSave="0" documentId="13_ncr:11_{62D4205A-054E-496D-8F8B-A816759FA109}"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03-2025 03-2025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'03-2025 03-2025 Pol'!$1:$7</definedName>
    <definedName name="oadresa">Stavba!$D$6</definedName>
    <definedName name="Objednatel" localSheetId="1">Stavba!$D$5</definedName>
    <definedName name="Objekt" localSheetId="1">Stavba!$B$38</definedName>
    <definedName name="_xlnm.Print_Area" localSheetId="3">'03-2025 03-2025 Pol'!$A$1:$Y$180</definedName>
    <definedName name="_xlnm.Print_Area" localSheetId="1">Stavba!$A$1:$J$62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1" i="1" l="1"/>
  <c r="I60" i="1"/>
  <c r="I59" i="1"/>
  <c r="I58" i="1"/>
  <c r="I57" i="1"/>
  <c r="I56" i="1"/>
  <c r="I55" i="1"/>
  <c r="I54" i="1"/>
  <c r="I53" i="1"/>
  <c r="G42" i="1"/>
  <c r="F42" i="1"/>
  <c r="G41" i="1"/>
  <c r="F41" i="1"/>
  <c r="G39" i="1"/>
  <c r="F39" i="1"/>
  <c r="G179" i="12"/>
  <c r="BA177" i="12"/>
  <c r="BA174" i="12"/>
  <c r="BA171" i="12"/>
  <c r="BA169" i="12"/>
  <c r="BA165" i="12"/>
  <c r="BA164" i="12"/>
  <c r="BA161" i="12"/>
  <c r="BA157" i="12"/>
  <c r="BA139" i="12"/>
  <c r="BA138" i="12"/>
  <c r="BA135" i="12"/>
  <c r="BA134" i="12"/>
  <c r="BA131" i="12"/>
  <c r="BA130" i="12"/>
  <c r="BA126" i="12"/>
  <c r="BA122" i="12"/>
  <c r="BA118" i="12"/>
  <c r="BA114" i="12"/>
  <c r="BA111" i="12"/>
  <c r="BA108" i="12"/>
  <c r="BA105" i="12"/>
  <c r="BA102" i="12"/>
  <c r="BA99" i="12"/>
  <c r="BA96" i="12"/>
  <c r="BA93" i="12"/>
  <c r="BA90" i="12"/>
  <c r="BA87" i="12"/>
  <c r="BA84" i="12"/>
  <c r="BA81" i="12"/>
  <c r="BA78" i="12"/>
  <c r="BA75" i="12"/>
  <c r="BA72" i="12"/>
  <c r="BA69" i="12"/>
  <c r="BA66" i="12"/>
  <c r="BA44" i="12"/>
  <c r="BA43" i="12"/>
  <c r="BA16" i="12"/>
  <c r="G8" i="12"/>
  <c r="Q8" i="12"/>
  <c r="G9" i="12"/>
  <c r="I9" i="12"/>
  <c r="I8" i="12" s="1"/>
  <c r="K9" i="12"/>
  <c r="K8" i="12" s="1"/>
  <c r="M9" i="12"/>
  <c r="O9" i="12"/>
  <c r="Q9" i="12"/>
  <c r="V9" i="12"/>
  <c r="V8" i="12" s="1"/>
  <c r="G11" i="12"/>
  <c r="I11" i="12"/>
  <c r="K11" i="12"/>
  <c r="M11" i="12"/>
  <c r="M8" i="12" s="1"/>
  <c r="O11" i="12"/>
  <c r="O8" i="12" s="1"/>
  <c r="Q11" i="12"/>
  <c r="V11" i="12"/>
  <c r="G13" i="12"/>
  <c r="I13" i="12"/>
  <c r="K13" i="12"/>
  <c r="M13" i="12"/>
  <c r="O13" i="12"/>
  <c r="Q13" i="12"/>
  <c r="V13" i="12"/>
  <c r="G15" i="12"/>
  <c r="I15" i="12"/>
  <c r="K15" i="12"/>
  <c r="M15" i="12"/>
  <c r="O15" i="12"/>
  <c r="Q15" i="12"/>
  <c r="V15" i="12"/>
  <c r="G18" i="12"/>
  <c r="I18" i="12"/>
  <c r="K18" i="12"/>
  <c r="M18" i="12"/>
  <c r="O18" i="12"/>
  <c r="Q18" i="12"/>
  <c r="V18" i="12"/>
  <c r="G21" i="12"/>
  <c r="I21" i="12"/>
  <c r="K21" i="12"/>
  <c r="M21" i="12"/>
  <c r="O21" i="12"/>
  <c r="Q21" i="12"/>
  <c r="V21" i="12"/>
  <c r="O24" i="12"/>
  <c r="G25" i="12"/>
  <c r="M25" i="12" s="1"/>
  <c r="I25" i="12"/>
  <c r="I24" i="12" s="1"/>
  <c r="K25" i="12"/>
  <c r="O25" i="12"/>
  <c r="Q25" i="12"/>
  <c r="Q24" i="12" s="1"/>
  <c r="V25" i="12"/>
  <c r="V24" i="12" s="1"/>
  <c r="G28" i="12"/>
  <c r="M28" i="12" s="1"/>
  <c r="I28" i="12"/>
  <c r="K28" i="12"/>
  <c r="K24" i="12" s="1"/>
  <c r="O28" i="12"/>
  <c r="Q28" i="12"/>
  <c r="V28" i="12"/>
  <c r="G31" i="12"/>
  <c r="I31" i="12"/>
  <c r="K31" i="12"/>
  <c r="M31" i="12"/>
  <c r="O31" i="12"/>
  <c r="Q31" i="12"/>
  <c r="V31" i="12"/>
  <c r="G34" i="12"/>
  <c r="G24" i="12" s="1"/>
  <c r="I34" i="12"/>
  <c r="K34" i="12"/>
  <c r="O34" i="12"/>
  <c r="Q34" i="12"/>
  <c r="V34" i="12"/>
  <c r="G38" i="12"/>
  <c r="M38" i="12" s="1"/>
  <c r="I38" i="12"/>
  <c r="K38" i="12"/>
  <c r="O38" i="12"/>
  <c r="Q38" i="12"/>
  <c r="V38" i="12"/>
  <c r="G41" i="12"/>
  <c r="K41" i="12"/>
  <c r="Q41" i="12"/>
  <c r="V41" i="12"/>
  <c r="G42" i="12"/>
  <c r="I42" i="12"/>
  <c r="I41" i="12" s="1"/>
  <c r="K42" i="12"/>
  <c r="M42" i="12"/>
  <c r="M41" i="12" s="1"/>
  <c r="O42" i="12"/>
  <c r="O41" i="12" s="1"/>
  <c r="Q42" i="12"/>
  <c r="V42" i="12"/>
  <c r="G47" i="12"/>
  <c r="M47" i="12"/>
  <c r="O47" i="12"/>
  <c r="V47" i="12"/>
  <c r="G48" i="12"/>
  <c r="I48" i="12"/>
  <c r="I47" i="12" s="1"/>
  <c r="K48" i="12"/>
  <c r="K47" i="12" s="1"/>
  <c r="M48" i="12"/>
  <c r="O48" i="12"/>
  <c r="Q48" i="12"/>
  <c r="Q47" i="12" s="1"/>
  <c r="V48" i="12"/>
  <c r="G51" i="12"/>
  <c r="I51" i="12"/>
  <c r="K51" i="12"/>
  <c r="M51" i="12"/>
  <c r="O51" i="12"/>
  <c r="Q51" i="12"/>
  <c r="Q50" i="12" s="1"/>
  <c r="V51" i="12"/>
  <c r="G53" i="12"/>
  <c r="G50" i="12" s="1"/>
  <c r="I53" i="12"/>
  <c r="K53" i="12"/>
  <c r="O53" i="12"/>
  <c r="O50" i="12" s="1"/>
  <c r="Q53" i="12"/>
  <c r="V53" i="12"/>
  <c r="G56" i="12"/>
  <c r="M56" i="12" s="1"/>
  <c r="I56" i="12"/>
  <c r="I50" i="12" s="1"/>
  <c r="K56" i="12"/>
  <c r="O56" i="12"/>
  <c r="Q56" i="12"/>
  <c r="V56" i="12"/>
  <c r="G58" i="12"/>
  <c r="M58" i="12" s="1"/>
  <c r="I58" i="12"/>
  <c r="K58" i="12"/>
  <c r="O58" i="12"/>
  <c r="Q58" i="12"/>
  <c r="V58" i="12"/>
  <c r="V50" i="12" s="1"/>
  <c r="G61" i="12"/>
  <c r="I61" i="12"/>
  <c r="K61" i="12"/>
  <c r="M61" i="12"/>
  <c r="O61" i="12"/>
  <c r="Q61" i="12"/>
  <c r="V61" i="12"/>
  <c r="G63" i="12"/>
  <c r="M63" i="12" s="1"/>
  <c r="I63" i="12"/>
  <c r="K63" i="12"/>
  <c r="O63" i="12"/>
  <c r="Q63" i="12"/>
  <c r="V63" i="12"/>
  <c r="G65" i="12"/>
  <c r="M65" i="12" s="1"/>
  <c r="I65" i="12"/>
  <c r="K65" i="12"/>
  <c r="O65" i="12"/>
  <c r="Q65" i="12"/>
  <c r="V65" i="12"/>
  <c r="G68" i="12"/>
  <c r="M68" i="12" s="1"/>
  <c r="I68" i="12"/>
  <c r="K68" i="12"/>
  <c r="O68" i="12"/>
  <c r="Q68" i="12"/>
  <c r="V68" i="12"/>
  <c r="G71" i="12"/>
  <c r="I71" i="12"/>
  <c r="K71" i="12"/>
  <c r="M71" i="12"/>
  <c r="O71" i="12"/>
  <c r="Q71" i="12"/>
  <c r="V71" i="12"/>
  <c r="G74" i="12"/>
  <c r="M74" i="12" s="1"/>
  <c r="I74" i="12"/>
  <c r="K74" i="12"/>
  <c r="O74" i="12"/>
  <c r="Q74" i="12"/>
  <c r="V74" i="12"/>
  <c r="G77" i="12"/>
  <c r="I77" i="12"/>
  <c r="K77" i="12"/>
  <c r="M77" i="12"/>
  <c r="O77" i="12"/>
  <c r="Q77" i="12"/>
  <c r="V77" i="12"/>
  <c r="G80" i="12"/>
  <c r="I80" i="12"/>
  <c r="K80" i="12"/>
  <c r="K50" i="12" s="1"/>
  <c r="M80" i="12"/>
  <c r="O80" i="12"/>
  <c r="Q80" i="12"/>
  <c r="V80" i="12"/>
  <c r="G83" i="12"/>
  <c r="I83" i="12"/>
  <c r="K83" i="12"/>
  <c r="M83" i="12"/>
  <c r="O83" i="12"/>
  <c r="Q83" i="12"/>
  <c r="V83" i="12"/>
  <c r="G86" i="12"/>
  <c r="M86" i="12" s="1"/>
  <c r="I86" i="12"/>
  <c r="K86" i="12"/>
  <c r="O86" i="12"/>
  <c r="Q86" i="12"/>
  <c r="V86" i="12"/>
  <c r="G89" i="12"/>
  <c r="M89" i="12" s="1"/>
  <c r="I89" i="12"/>
  <c r="K89" i="12"/>
  <c r="O89" i="12"/>
  <c r="Q89" i="12"/>
  <c r="V89" i="12"/>
  <c r="G92" i="12"/>
  <c r="M92" i="12" s="1"/>
  <c r="I92" i="12"/>
  <c r="K92" i="12"/>
  <c r="O92" i="12"/>
  <c r="Q92" i="12"/>
  <c r="V92" i="12"/>
  <c r="G95" i="12"/>
  <c r="I95" i="12"/>
  <c r="K95" i="12"/>
  <c r="M95" i="12"/>
  <c r="O95" i="12"/>
  <c r="Q95" i="12"/>
  <c r="V95" i="12"/>
  <c r="G98" i="12"/>
  <c r="M98" i="12" s="1"/>
  <c r="I98" i="12"/>
  <c r="K98" i="12"/>
  <c r="O98" i="12"/>
  <c r="Q98" i="12"/>
  <c r="V98" i="12"/>
  <c r="G101" i="12"/>
  <c r="M101" i="12" s="1"/>
  <c r="I101" i="12"/>
  <c r="K101" i="12"/>
  <c r="O101" i="12"/>
  <c r="Q101" i="12"/>
  <c r="V101" i="12"/>
  <c r="G104" i="12"/>
  <c r="M104" i="12" s="1"/>
  <c r="I104" i="12"/>
  <c r="K104" i="12"/>
  <c r="O104" i="12"/>
  <c r="Q104" i="12"/>
  <c r="V104" i="12"/>
  <c r="G107" i="12"/>
  <c r="I107" i="12"/>
  <c r="K107" i="12"/>
  <c r="M107" i="12"/>
  <c r="O107" i="12"/>
  <c r="Q107" i="12"/>
  <c r="V107" i="12"/>
  <c r="G110" i="12"/>
  <c r="M110" i="12" s="1"/>
  <c r="I110" i="12"/>
  <c r="K110" i="12"/>
  <c r="O110" i="12"/>
  <c r="Q110" i="12"/>
  <c r="V110" i="12"/>
  <c r="G113" i="12"/>
  <c r="I113" i="12"/>
  <c r="K113" i="12"/>
  <c r="M113" i="12"/>
  <c r="O113" i="12"/>
  <c r="Q113" i="12"/>
  <c r="V113" i="12"/>
  <c r="G117" i="12"/>
  <c r="I117" i="12"/>
  <c r="K117" i="12"/>
  <c r="M117" i="12"/>
  <c r="O117" i="12"/>
  <c r="Q117" i="12"/>
  <c r="V117" i="12"/>
  <c r="G121" i="12"/>
  <c r="I121" i="12"/>
  <c r="K121" i="12"/>
  <c r="M121" i="12"/>
  <c r="O121" i="12"/>
  <c r="Q121" i="12"/>
  <c r="V121" i="12"/>
  <c r="G125" i="12"/>
  <c r="M125" i="12" s="1"/>
  <c r="I125" i="12"/>
  <c r="K125" i="12"/>
  <c r="O125" i="12"/>
  <c r="Q125" i="12"/>
  <c r="V125" i="12"/>
  <c r="G129" i="12"/>
  <c r="M129" i="12" s="1"/>
  <c r="I129" i="12"/>
  <c r="K129" i="12"/>
  <c r="O129" i="12"/>
  <c r="Q129" i="12"/>
  <c r="V129" i="12"/>
  <c r="G133" i="12"/>
  <c r="M133" i="12" s="1"/>
  <c r="I133" i="12"/>
  <c r="K133" i="12"/>
  <c r="O133" i="12"/>
  <c r="Q133" i="12"/>
  <c r="V133" i="12"/>
  <c r="G137" i="12"/>
  <c r="I137" i="12"/>
  <c r="K137" i="12"/>
  <c r="M137" i="12"/>
  <c r="O137" i="12"/>
  <c r="Q137" i="12"/>
  <c r="V137" i="12"/>
  <c r="G141" i="12"/>
  <c r="M141" i="12" s="1"/>
  <c r="I141" i="12"/>
  <c r="K141" i="12"/>
  <c r="O141" i="12"/>
  <c r="Q141" i="12"/>
  <c r="V141" i="12"/>
  <c r="G142" i="12"/>
  <c r="M142" i="12" s="1"/>
  <c r="I142" i="12"/>
  <c r="K142" i="12"/>
  <c r="O142" i="12"/>
  <c r="Q142" i="12"/>
  <c r="V142" i="12"/>
  <c r="G143" i="12"/>
  <c r="K143" i="12"/>
  <c r="O143" i="12"/>
  <c r="Q143" i="12"/>
  <c r="V143" i="12"/>
  <c r="G144" i="12"/>
  <c r="I144" i="12"/>
  <c r="I143" i="12" s="1"/>
  <c r="K144" i="12"/>
  <c r="M144" i="12"/>
  <c r="M143" i="12" s="1"/>
  <c r="O144" i="12"/>
  <c r="Q144" i="12"/>
  <c r="V144" i="12"/>
  <c r="G145" i="12"/>
  <c r="O145" i="12"/>
  <c r="G146" i="12"/>
  <c r="I146" i="12"/>
  <c r="I145" i="12" s="1"/>
  <c r="K146" i="12"/>
  <c r="M146" i="12"/>
  <c r="O146" i="12"/>
  <c r="Q146" i="12"/>
  <c r="Q145" i="12" s="1"/>
  <c r="V146" i="12"/>
  <c r="G148" i="12"/>
  <c r="I148" i="12"/>
  <c r="K148" i="12"/>
  <c r="K145" i="12" s="1"/>
  <c r="M148" i="12"/>
  <c r="O148" i="12"/>
  <c r="Q148" i="12"/>
  <c r="V148" i="12"/>
  <c r="V145" i="12" s="1"/>
  <c r="G149" i="12"/>
  <c r="I149" i="12"/>
  <c r="K149" i="12"/>
  <c r="M149" i="12"/>
  <c r="O149" i="12"/>
  <c r="Q149" i="12"/>
  <c r="V149" i="12"/>
  <c r="G150" i="12"/>
  <c r="M150" i="12" s="1"/>
  <c r="I150" i="12"/>
  <c r="K150" i="12"/>
  <c r="O150" i="12"/>
  <c r="Q150" i="12"/>
  <c r="V150" i="12"/>
  <c r="G151" i="12"/>
  <c r="M151" i="12" s="1"/>
  <c r="I151" i="12"/>
  <c r="K151" i="12"/>
  <c r="O151" i="12"/>
  <c r="Q151" i="12"/>
  <c r="V151" i="12"/>
  <c r="G153" i="12"/>
  <c r="M153" i="12" s="1"/>
  <c r="I153" i="12"/>
  <c r="K153" i="12"/>
  <c r="O153" i="12"/>
  <c r="Q153" i="12"/>
  <c r="V153" i="12"/>
  <c r="G155" i="12"/>
  <c r="M155" i="12" s="1"/>
  <c r="I155" i="12"/>
  <c r="K155" i="12"/>
  <c r="O155" i="12"/>
  <c r="O154" i="12" s="1"/>
  <c r="Q155" i="12"/>
  <c r="V155" i="12"/>
  <c r="V154" i="12" s="1"/>
  <c r="G158" i="12"/>
  <c r="I158" i="12"/>
  <c r="I154" i="12" s="1"/>
  <c r="K158" i="12"/>
  <c r="M158" i="12"/>
  <c r="O158" i="12"/>
  <c r="Q158" i="12"/>
  <c r="Q154" i="12" s="1"/>
  <c r="V158" i="12"/>
  <c r="G160" i="12"/>
  <c r="M160" i="12" s="1"/>
  <c r="I160" i="12"/>
  <c r="K160" i="12"/>
  <c r="K154" i="12" s="1"/>
  <c r="O160" i="12"/>
  <c r="Q160" i="12"/>
  <c r="V160" i="12"/>
  <c r="G163" i="12"/>
  <c r="M163" i="12" s="1"/>
  <c r="M162" i="12" s="1"/>
  <c r="I163" i="12"/>
  <c r="K163" i="12"/>
  <c r="K162" i="12" s="1"/>
  <c r="O163" i="12"/>
  <c r="O162" i="12" s="1"/>
  <c r="Q163" i="12"/>
  <c r="Q162" i="12" s="1"/>
  <c r="V163" i="12"/>
  <c r="V162" i="12" s="1"/>
  <c r="G166" i="12"/>
  <c r="I166" i="12"/>
  <c r="I162" i="12" s="1"/>
  <c r="K166" i="12"/>
  <c r="M166" i="12"/>
  <c r="O166" i="12"/>
  <c r="Q166" i="12"/>
  <c r="V166" i="12"/>
  <c r="G168" i="12"/>
  <c r="I168" i="12"/>
  <c r="K168" i="12"/>
  <c r="M168" i="12"/>
  <c r="O168" i="12"/>
  <c r="Q168" i="12"/>
  <c r="V168" i="12"/>
  <c r="G170" i="12"/>
  <c r="I170" i="12"/>
  <c r="K170" i="12"/>
  <c r="M170" i="12"/>
  <c r="O170" i="12"/>
  <c r="Q170" i="12"/>
  <c r="V170" i="12"/>
  <c r="G173" i="12"/>
  <c r="M173" i="12" s="1"/>
  <c r="I173" i="12"/>
  <c r="K173" i="12"/>
  <c r="O173" i="12"/>
  <c r="Q173" i="12"/>
  <c r="V173" i="12"/>
  <c r="G176" i="12"/>
  <c r="M176" i="12" s="1"/>
  <c r="I176" i="12"/>
  <c r="K176" i="12"/>
  <c r="O176" i="12"/>
  <c r="Q176" i="12"/>
  <c r="V176" i="12"/>
  <c r="AE179" i="12"/>
  <c r="I20" i="1"/>
  <c r="I19" i="1"/>
  <c r="I18" i="1"/>
  <c r="I17" i="1"/>
  <c r="I16" i="1"/>
  <c r="I62" i="1"/>
  <c r="J61" i="1" s="1"/>
  <c r="F43" i="1"/>
  <c r="G23" i="1" s="1"/>
  <c r="G43" i="1"/>
  <c r="G25" i="1" s="1"/>
  <c r="A25" i="1" s="1"/>
  <c r="H42" i="1"/>
  <c r="I42" i="1" s="1"/>
  <c r="H41" i="1"/>
  <c r="I41" i="1" s="1"/>
  <c r="H40" i="1"/>
  <c r="H39" i="1"/>
  <c r="I39" i="1" s="1"/>
  <c r="I43" i="1" s="1"/>
  <c r="J28" i="1"/>
  <c r="J26" i="1"/>
  <c r="G38" i="1"/>
  <c r="F38" i="1"/>
  <c r="J23" i="1"/>
  <c r="J24" i="1"/>
  <c r="J25" i="1"/>
  <c r="J27" i="1"/>
  <c r="E24" i="1"/>
  <c r="E26" i="1"/>
  <c r="J57" i="1" l="1"/>
  <c r="J55" i="1"/>
  <c r="J56" i="1"/>
  <c r="J58" i="1"/>
  <c r="J59" i="1"/>
  <c r="J53" i="1"/>
  <c r="J60" i="1"/>
  <c r="J54" i="1"/>
  <c r="G26" i="1"/>
  <c r="A26" i="1"/>
  <c r="A23" i="1"/>
  <c r="G28" i="1"/>
  <c r="M145" i="12"/>
  <c r="M154" i="12"/>
  <c r="G154" i="12"/>
  <c r="M34" i="12"/>
  <c r="M24" i="12" s="1"/>
  <c r="AF179" i="12"/>
  <c r="M53" i="12"/>
  <c r="M50" i="12" s="1"/>
  <c r="G162" i="12"/>
  <c r="I21" i="1"/>
  <c r="J39" i="1"/>
  <c r="J43" i="1" s="1"/>
  <c r="J42" i="1"/>
  <c r="J41" i="1"/>
  <c r="H43" i="1"/>
  <c r="J62" i="1" l="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E3637325-4FD9-4366-96FD-2DA2875E222D}">
      <text>
        <r>
          <rPr>
            <sz val="9"/>
            <color indexed="81"/>
            <rFont val="Tahoma"/>
            <family val="2"/>
            <charset val="238"/>
          </rPr>
          <t>Jedná se o informaci, zda se jedná o položku, která je do rozpočtu zadána z cenové soustavy RTS, nebo vlastní.</t>
        </r>
      </text>
    </comment>
    <comment ref="T6" authorId="0" shapeId="0" xr:uid="{BD231CAB-EAAE-49C4-8D62-C382E4BC16E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<sst xmlns="http://schemas.openxmlformats.org/spreadsheetml/2006/main" count="895" uniqueCount="342">
  <si>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</si>
  <si>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</si>
  <si>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</si>
  <si>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</si>
  <si>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</si>
  <si>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</si>
  <si>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</si>
  <si>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</si>
  <si>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</si>
  <si>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</si>
  <si>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</si>
  <si>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</si>
  <si>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</si>
  <si>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</si>
  <si>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</si>
  <si>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</si>
  <si>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</si>
  <si>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</si>
  <si>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</si>
  <si>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</si>
  <si>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</si>
  <si>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</si>
  <si>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</si>
  <si>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</si>
  <si>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</si>
  <si>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</si>
  <si>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</si>
  <si>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</si>
  <si>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</si>
  <si>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</si>
  <si>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</si>
  <si>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</si>
  <si>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</si>
  <si>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</si>
  <si>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</si>
  <si>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</si>
  <si>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</si>
  <si>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</si>
  <si>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</si>
  <si>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</si>
  <si>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</si>
  <si>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</si>
  <si>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</si>
  <si>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03-2025</t>
  </si>
  <si>
    <t>MŠ Štefánikova - dopadová plocha s herními prvky</t>
  </si>
  <si>
    <t>Objekt:</t>
  </si>
  <si>
    <t>Rozpočet:</t>
  </si>
  <si>
    <t>Stavba</t>
  </si>
  <si>
    <t>Stavební objekt</t>
  </si>
  <si>
    <t>Celkem za stavbu</t>
  </si>
  <si>
    <t>CZK</t>
  </si>
  <si>
    <t>#POPS</t>
  </si>
  <si>
    <t>Popis stavby: 03-2025 - MŠ Štefánikova - dopadová plocha s herními prvky</t>
  </si>
  <si>
    <t>#POPO</t>
  </si>
  <si>
    <t>Popis objektu: 03-2025 - MŠ Štefánikova - dopadová plocha s herními prvky</t>
  </si>
  <si>
    <t>#POPR</t>
  </si>
  <si>
    <t>Popis rozpočtu: 03-2025 - MŠ Štefánikova - dopadová plocha s herními prvky</t>
  </si>
  <si>
    <t>Rekapitulace dílů</t>
  </si>
  <si>
    <t>Typ dílu</t>
  </si>
  <si>
    <t>1</t>
  </si>
  <si>
    <t>Zemní práce</t>
  </si>
  <si>
    <t>45</t>
  </si>
  <si>
    <t>Podkladní a vedlejší konstrukce</t>
  </si>
  <si>
    <t>46</t>
  </si>
  <si>
    <t>Zpevněné plochy</t>
  </si>
  <si>
    <t>900</t>
  </si>
  <si>
    <t>HZS</t>
  </si>
  <si>
    <t>95</t>
  </si>
  <si>
    <t>Dokončovací konstrukce na pozemních stavbách</t>
  </si>
  <si>
    <t>99</t>
  </si>
  <si>
    <t>Staveništní přesun hmot</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</si>
  <si>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</si>
  <si>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</si>
  <si>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</si>
  <si>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</si>
  <si>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</si>
  <si>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</si>
  <si>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</si>
  <si>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</si>
  <si>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</si>
  <si>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</si>
  <si>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</si>
  <si>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</si>
  <si>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</si>
  <si>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</si>
  <si>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</si>
  <si>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</si>
  <si>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</si>
  <si>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</si>
  <si>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</si>
  <si>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</si>
  <si>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</si>
  <si>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</si>
  <si>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</si>
  <si>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</si>
  <si>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</si>
  <si>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</si>
  <si>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</si>
  <si>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</si>
  <si>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</si>
  <si>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</si>
  <si>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</si>
  <si>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</si>
  <si>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</si>
  <si>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</si>
  <si>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113107512R00</t>
  </si>
  <si>
    <t>Odstranění podkladů nebo krytů z kameniva hrubého drceného, v ploše jednotlivě do 50 m2, tloušťka vrstvy 120 mm</t>
  </si>
  <si>
    <t>m2</t>
  </si>
  <si>
    <t>822-1</t>
  </si>
  <si>
    <t>RTS 24/ II</t>
  </si>
  <si>
    <t>Práce</t>
  </si>
  <si>
    <t>Běžná</t>
  </si>
  <si>
    <t>POL1_</t>
  </si>
  <si>
    <t>původní vrstvy areálové plochy ve dvoru : 126</t>
  </si>
  <si>
    <t>VV</t>
  </si>
  <si>
    <t>113108306R00</t>
  </si>
  <si>
    <t>Odstranění podkladů nebo krytů živičných, v ploše jednotlivě do 50 m2, tloušťka vrstvy 60 mm</t>
  </si>
  <si>
    <t>113111112R00</t>
  </si>
  <si>
    <t>Odstranění podkladů nebo krytů z kameniva zpevněného cementem, v ploše jednotlivě do 50 m2, tloušťka vrstvy 120 mm</t>
  </si>
  <si>
    <t>113202111R00</t>
  </si>
  <si>
    <t>Vytrhání obrub z krajníků nebo obrubníků stojatých</t>
  </si>
  <si>
    <t>m</t>
  </si>
  <si>
    <t>s vybouráním lože, s přemístěním hmot na skládku na vzdálenost do 3 m nebo naložením na dopravní prostředek</t>
  </si>
  <si>
    <t>SPI</t>
  </si>
  <si>
    <t>původní obruby areálové plochy ve dvoru : 21+6</t>
  </si>
  <si>
    <t>181101111R00</t>
  </si>
  <si>
    <t>Úprava pláně v zářezech bez rozlišení horniny, se zhutněním - ručně</t>
  </si>
  <si>
    <t>800-1</t>
  </si>
  <si>
    <t>vyrovnáním výškových rozdílů, ploch vodorovných a ploch do sklonu 1 : 5.</t>
  </si>
  <si>
    <t>zhutnění zemní pláně po odstraněné areálové ploše : 126</t>
  </si>
  <si>
    <t>182001111R00</t>
  </si>
  <si>
    <t>Plošná úprava terénu při nerovnostech terénu přes 50 do 100 mm, v rovině nebo na svahu do 1:5</t>
  </si>
  <si>
    <t>823-1</t>
  </si>
  <si>
    <t>s urovnáním povrchu, bez doplnění ornice, v hornině 1 až 4,</t>
  </si>
  <si>
    <t>srovnání zemní pláně po odstraněné areálové ploše : 126</t>
  </si>
  <si>
    <t>181201111R00</t>
  </si>
  <si>
    <t>Úprava pláně v násypech bez rozlišení horniny, se zhutněním - ručně</t>
  </si>
  <si>
    <t>vyrovnání výškových rozdílů, plochy vodorovné a plochy do sklonu 1 : 5,</t>
  </si>
  <si>
    <t>lože ze štěrkodrti pro dopadovou plochu - zhutnění : 126</t>
  </si>
  <si>
    <t>451577877R00</t>
  </si>
  <si>
    <t>Podklad nebo lože pod dlažbu (přídlažbu) ze štěrkopísku  tloušťky do 10 cm</t>
  </si>
  <si>
    <t>v ploše vodorovné nebo ve sklonu do 1:5</t>
  </si>
  <si>
    <t>vyrovnávací násyp na zemní pláni : 126</t>
  </si>
  <si>
    <t>451577977R00</t>
  </si>
  <si>
    <t>Podklad nebo lože pod dlažbu (přídlažbu) ze štěrkodrti tloušťky do 100 mm</t>
  </si>
  <si>
    <t>lože ze štěrkodrti pro dopadovou plochu : 126</t>
  </si>
  <si>
    <t>451579977R00</t>
  </si>
  <si>
    <t>Podklad nebo lože pod dlažbu (přídlažbu) ze štěrkodrti příplatek za každý další 1 cm štěrkodrti nad 100 mm</t>
  </si>
  <si>
    <t>lože ze štěrkodrti pro dopadovou plochu : 126*11</t>
  </si>
  <si>
    <t xml:space="preserve">dalších 11 cm (do celkové tloušťky 21 cm) : </t>
  </si>
  <si>
    <t>916561111RT4</t>
  </si>
  <si>
    <t>Osazení záhonového obrubníku betonového včetně dodávky obrubníků  rozměrů 500/50/250 mm, do lože z betonu prostého C 12/15, s boční opěrou z betonu prostého</t>
  </si>
  <si>
    <t>se zřízením lože z betonu prostého C 12/15 tl. 80-100 mm</t>
  </si>
  <si>
    <t>obruby okolo části dopadové plochy : 21+6</t>
  </si>
  <si>
    <t>46-R1</t>
  </si>
  <si>
    <t>Barevný pryžový dvouvrstvý elastický povrch vhodný na dětská hřiště a sportoviště</t>
  </si>
  <si>
    <t>Vlastní</t>
  </si>
  <si>
    <t>Indiv</t>
  </si>
  <si>
    <t>vrchní vrstva tl. 11 mm z barevného EPDM granulátu smíchaného se speciálním polyuretanovým pojivem (trvanlivá nášlapná monolitická vrstva bez spojů)</t>
  </si>
  <si>
    <t>POP</t>
  </si>
  <si>
    <t>základní vrstva tl. 24 mm z nasekané recyklované technické pryže smíchané se speciálním polyuretanovým pojivem (elastická spodní vrstva)</t>
  </si>
  <si>
    <t>nová dopadová plocha : 126</t>
  </si>
  <si>
    <t>přetažení na stěnu pískoviště do výšky 300 mm : 0,3*6</t>
  </si>
  <si>
    <t>909      R00</t>
  </si>
  <si>
    <t>Hzs-nezmeritelne stavebni prace</t>
  </si>
  <si>
    <t>h</t>
  </si>
  <si>
    <t>Prav.M</t>
  </si>
  <si>
    <t>POL10_</t>
  </si>
  <si>
    <t>ostatní nespecifikované práce : 50</t>
  </si>
  <si>
    <t>31316659R</t>
  </si>
  <si>
    <t>Ocel svařitelná betonářská - svařovaná síť; typ: KD37; povrch: žebírkový; značka: B500A (1.0438); dL = 5,0 mm; dc = 5,0 mm; PL = 150 mm; Pc = 150 mm</t>
  </si>
  <si>
    <t>kus</t>
  </si>
  <si>
    <t>SPCM</t>
  </si>
  <si>
    <t>Specifikace</t>
  </si>
  <si>
    <t>POL3_</t>
  </si>
  <si>
    <t>jádro kopce - výztuž do betonu : 4</t>
  </si>
  <si>
    <t>583327631R</t>
  </si>
  <si>
    <t>Kamenivo nestanovené těžené; frakce 32,0 až 63,0 mm</t>
  </si>
  <si>
    <t>t</t>
  </si>
  <si>
    <t>jádro kopce - kamenivo : 4*1,7</t>
  </si>
  <si>
    <t xml:space="preserve">cca. 1,7 t/m3 : </t>
  </si>
  <si>
    <t>58922225R</t>
  </si>
  <si>
    <t>Beton čerstvý obyčejný; C 20/25; prostředí: X0; Dmax = 16 mm; S 1</t>
  </si>
  <si>
    <t>m3</t>
  </si>
  <si>
    <t>betonový povrch jádra kopce : 3</t>
  </si>
  <si>
    <t>951R</t>
  </si>
  <si>
    <t>Vytvoření jádra kopce z kameniva do požadovaného tvaru</t>
  </si>
  <si>
    <t xml:space="preserve">t     </t>
  </si>
  <si>
    <t>952R</t>
  </si>
  <si>
    <t>Vytvoření jádra kopce z betonu do požadovaného tvaru</t>
  </si>
  <si>
    <t xml:space="preserve">m3    </t>
  </si>
  <si>
    <t>953R</t>
  </si>
  <si>
    <t>Vytvoření jádra kopce z betonu do požadovaného tvaru - instalace výztuže do betonu</t>
  </si>
  <si>
    <t>betonový povrch jádra kopce - vyztužení : 0,05</t>
  </si>
  <si>
    <t>954R</t>
  </si>
  <si>
    <t>Prolézací rohový tunel prům. 60 cm nerezový (celokovový), délka min. 6 m, dodávka a montáž</t>
  </si>
  <si>
    <t xml:space="preserve">ks    </t>
  </si>
  <si>
    <t>Kopcem bude procházet rohový prolézací trubkový nerezový (celokovový) tunel o průměru 0,6 m a délky min. 6 m zahnutý přibližně do pravého úhlu s dvěma rameny délky min. 3 m a s dvěma výlezovými otvory.</t>
  </si>
  <si>
    <t>rohový prolézací tunel - součást kopce : 1</t>
  </si>
  <si>
    <t>955R</t>
  </si>
  <si>
    <t>Kuličková housenková dráha z probarveného granulátu EPDM, dodávka a montáž</t>
  </si>
  <si>
    <t>Na povrchu kopce budou vytvořeny 3 kuličkové housenkové dráhy provedené z probarveného granulátu EPDM.</t>
  </si>
  <si>
    <t>kuličková housenková dráha : 3</t>
  </si>
  <si>
    <t>956R</t>
  </si>
  <si>
    <t>3D polokoule průměru 200 mm a výšky 100 mm z probarveného granulátu EPDM, dodávka a montáž</t>
  </si>
  <si>
    <t>Výstup na vrchol kopce bude pomocí 4 ks malých výlezových 3D  polokoulí průměru 200 mm a výšky 100 mm provedené z probarveného granulátu EPDM.</t>
  </si>
  <si>
    <t>3D polokoule na kopci : 4</t>
  </si>
  <si>
    <t>957R</t>
  </si>
  <si>
    <t>2D skákací panák rozměru 850 mm (šířka)x2500 mm (délka)x 10 mm (výška) z probarveného granulátu EPDM, dodávka a montáž</t>
  </si>
  <si>
    <t>Součástí dopadové plochy bude 2D skákací panák (1 ks) rozměru 850 mm (šířka) x 2500 mm (délka) x 10 mm (výška) provedený z probarveného granulátu EPDM (doplňková 2D grafika).</t>
  </si>
  <si>
    <t>2D skákací panák : 1</t>
  </si>
  <si>
    <t>958R</t>
  </si>
  <si>
    <t>3D domeček muchomůrka výšky 1100 mm a průměru 2200 mm z probarveného granulátu EPDM, dodávka a montáž</t>
  </si>
  <si>
    <t>Součástí dopadové plochy bude 3D domeček muchomůrka (1 ks) výšky 1100 mm a průměru 2200 mm provedený z probarveného granulátu EPDM. Domeček bude mít jeden větší otvor pro vlez a několik menších otvorů jako okýnka (3 ks). Domeček bude podle předpokladu projektanta ukotvený pod dopadovou plochou pomocí systémových ocelových pozinkovaných kotev do podkladu z betonu prostého min. C 16/20 (betonový podklad ve formě menšího základu přizpůsobený požadavkům dodavatele herních prvků).</t>
  </si>
  <si>
    <t>3D domeček muchomůrka : 1</t>
  </si>
  <si>
    <t>959R</t>
  </si>
  <si>
    <t>3D polokoule z probarveného granulátu EPDM průměru 300 mm x výšky 150 mm, dodávka a montáž</t>
  </si>
  <si>
    <t>Součástí dopadové plochy budou 3D polokoule provedené z probarveného granulátu EPDM – polokoule průměru 300 mm x výšky 150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t>
  </si>
  <si>
    <t>3D polokoule : 1</t>
  </si>
  <si>
    <t>960R</t>
  </si>
  <si>
    <t>3D polokoule z probarveného granulátu EPDM průměru 400 mm x výšky 200 mm, dodávka a montáž</t>
  </si>
  <si>
    <t>Součástí dopadové plochy budou 3D polokoule provedené z probarveného granulátu EPDM – polokoule průměru 400 mm x výšky 200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t>
  </si>
  <si>
    <t>961R</t>
  </si>
  <si>
    <t>3D polokoule z probarveného granulátu EPDM průměru 500 mm x výšky 250 mm, dodávka a montáž</t>
  </si>
  <si>
    <t>Součástí dopadové plochy budou 3D polokoule provedené z probarveného granulátu EPDM – polokoule průměru 500 mm x výšky 250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t>
  </si>
  <si>
    <t>962R</t>
  </si>
  <si>
    <t>3D palisáda z probarveného granulátu EPDM průměru 300 mm x výšky 200 mm, dodávka a montáž</t>
  </si>
  <si>
    <t>Součástí dopadové plochy budou 3D palisády provedené z probarveného granulátu EPDM – palisáda výšky 200 mm a průměru 300 mm (2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t>
  </si>
  <si>
    <t>3D palisáda : 2</t>
  </si>
  <si>
    <t>963R</t>
  </si>
  <si>
    <t>3D palisáda z probarveného granulátu EPDM průměru 300 mm x výšky 300 mm, dodávka a montáž</t>
  </si>
  <si>
    <t>Součástí dopadové plochy budou 3D palisády provedené z probarveného granulátu EPDM – palisáda  výšky 300 mm a průměru 300 mm (2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t>
  </si>
  <si>
    <t>964R</t>
  </si>
  <si>
    <t>3D palisáda z probarveného granulátu EPDM průměru 300 mm x výšky 400 mm, dodávka a montáž</t>
  </si>
  <si>
    <t>Součástí dopadové plochy budou 3D palisády provedené z probarveného granulátu EPDM –  palisáda výšky 400 mm a průměru 300 mm (1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t>
  </si>
  <si>
    <t>3D palisáda : 1</t>
  </si>
  <si>
    <t>965R</t>
  </si>
  <si>
    <t>Hlava 3D housenky s tykadly délky 1050 mm, šířky 700 mm, výšky 300 mm z probarveného granulátu EPDM, dodávka a montáž</t>
  </si>
  <si>
    <t>Součástí dopadové plochy bude 3D housenka celkové délky 6000 mm skládající se z hlavy, těla tvořeného polokoulemi a ocasu, housenka bude provedená z probarveného granulátu EPDM. Hlava housenky včetně tykadel bude mít délku 1050 mm, šířku 700 mm a výšku 300 mm. Tělo bude tvořené z 10 ks polokoulí vysokých 300 mm a z ocasu (1 ks) vysokého 300 mm. Tvar housenky bude  mírně zakřivený z důvodu prostorového umístění na dopadové ploše (umístění bude upřesněno podle skutečnosti na stavbě). Jednotlivé části housenky budou podle předpokladu projektanta ukotvené pod dopadovou plochou pomocí systémových ocelových pozinkovaných kotev do podkladu z betonu prostého min. C 16/20 (betonový podklad ve formě menšího základu přizpůsobený požadavkům dodavatele herních prvků).</t>
  </si>
  <si>
    <t>hlava 3D housenky : 1</t>
  </si>
  <si>
    <t>966R</t>
  </si>
  <si>
    <t>Tělo 3D housenky z polokoule výšky 300 mm z probarveného granulátu EPDM, dodávka a montáž</t>
  </si>
  <si>
    <t>tělo 3D housenky z polokoule : 10</t>
  </si>
  <si>
    <t>967R</t>
  </si>
  <si>
    <t>Ocas 3D housenky výšky 300 mm z probarveného granulátu EPDM, dodávka a montáž</t>
  </si>
  <si>
    <t>ocas 3D housenky : 1</t>
  </si>
  <si>
    <t>968R</t>
  </si>
  <si>
    <t>3D hříbek z probarveného granulátu EPDM výšky 300 mm a průměru 300 mm, dodávka a montáž</t>
  </si>
  <si>
    <t>Součástí dopadové plochy budou 3D hříbky provedené z probarveného granulátu EPDM –  hříbek výšky 300 mm a průměru 300 mm (5 ks). Hříbky budou podle předpokladu projektanta ukotvené pod dopadovou plochou pomocí systémových ocelových pozinkovaných kotev do podkladu z betonu prostého min. C 16/20 (betonový podklad ve formě menšího základu přizpůsobený požadavkům dodavatele herních prvků).</t>
  </si>
  <si>
    <t>3D hříbek : 5</t>
  </si>
  <si>
    <t>969R</t>
  </si>
  <si>
    <t>3D hříbek z probarveného granulátu EPDM výšky 400 mm a průměru 400 mm, dodávka a montáž</t>
  </si>
  <si>
    <t>Součástí dopadové plochy budou 3D hříbky provedené z probarveného granulátu EPDM –  hříbek výšky 400 mm a průměru 400 mm (1 ks) . Hříbky budou podle předpokladu projektanta ukotvené pod dopadovou plochou pomocí systémových ocelových pozinkovaných kotev do podkladu z betonu prostého min. C 16/20 (betonový podklad ve formě menšího základu přizpůsobený požadavkům dodavatele herních prvků).</t>
  </si>
  <si>
    <t>3D hříbek : 1</t>
  </si>
  <si>
    <t>970R</t>
  </si>
  <si>
    <t>2D prvek z probarveného granulátu EPDM výšky 10 mm - nápisy START a CÍL s bílým pruhem mezi nápisy, dodávka a montáž</t>
  </si>
  <si>
    <t>Součástí dopadové plochy budou 2D ostatní prvky výšky 10 mm (viz Technický a grafický návrh) provedené z probarveného granulátu EPDM (doplňková 2D grafika):</t>
  </si>
  <si>
    <t>nápisy START a CÍL s bílým pruhem mezi nápisy.</t>
  </si>
  <si>
    <t>2D nápisy START a CÍL s bílým pruhem : 1</t>
  </si>
  <si>
    <t>971R</t>
  </si>
  <si>
    <t>2D prvek z probarveného granulátu EPDM výšky 10 mm - bílá směrová šipka rovná, dodávka a montáž</t>
  </si>
  <si>
    <t>bílé směrové šipky rovné (2 ks).</t>
  </si>
  <si>
    <t>2D bílá směrová šipka rovná : 2</t>
  </si>
  <si>
    <t>972R</t>
  </si>
  <si>
    <t>2D prvek z probarveného granulátu EPDM výšky 10 mm - bílá směrová šipka mírně zahnutá, dodávka a montáž</t>
  </si>
  <si>
    <t>bílé směrové mírně zahnuté (2 ks).</t>
  </si>
  <si>
    <t>2D bílá směrová šipka mírně zahnutá : 2</t>
  </si>
  <si>
    <t>973R</t>
  </si>
  <si>
    <t>2D prvek z probarveného granulátu EPDM výšky 10 mm - nápis PŘECHOD s 3 ks bílými přechodovými pruhy, dodávka a montáž</t>
  </si>
  <si>
    <t>nápis PŘECHOD s 3 ks bílými přechodovými pruhy.</t>
  </si>
  <si>
    <t>2D nápis PŘECHOD s 3 bílými přechodovými pruhy : 1</t>
  </si>
  <si>
    <t>974R</t>
  </si>
  <si>
    <t>2D prvek z probarveného granulátu EPDM výšky 10 mm - číslo 50 v barevném obdélníku, dodávka a montáž</t>
  </si>
  <si>
    <t>číslo 50, číslo 100, číslo 150 v barevném obdélníku (3 čísla v barevném obdélníku) představující skok do dálky.</t>
  </si>
  <si>
    <t>2D číslo 50 v barevném obdélníku : 1</t>
  </si>
  <si>
    <t>975R</t>
  </si>
  <si>
    <t>2D prvek z probarveného granulátu EPDM výšky 10 mm - číslo 100 v barevném obdélníku, dodávka a montáž</t>
  </si>
  <si>
    <t>2D číslo 100 v barevném obdélníku : 1</t>
  </si>
  <si>
    <t>976R</t>
  </si>
  <si>
    <t>2D prvek z probarveného granulátu EPDM výšky 10 mm - číslo 150 v barevném obdélníku, dodávka a montáž</t>
  </si>
  <si>
    <t>2D číslo 150 v barevném obdélníku : 1</t>
  </si>
  <si>
    <t>977R</t>
  </si>
  <si>
    <t>Zednické výpomoci - provedení betonových podkladů (základů) pro kotvení 3D prvků</t>
  </si>
  <si>
    <t>978R</t>
  </si>
  <si>
    <t>Podružný materiál - ocelové pozinkované kotvy pro kotvení 3D prvků do betonových podkladů</t>
  </si>
  <si>
    <t>998227121R00</t>
  </si>
  <si>
    <t xml:space="preserve">Přesun hmot, plochy pro tělovýchovu umělý sportovní povrch z granulátu,  </t>
  </si>
  <si>
    <t>Přesun hmot</t>
  </si>
  <si>
    <t>POL7_</t>
  </si>
  <si>
    <t>979081111R00</t>
  </si>
  <si>
    <t>Odvoz suti a vybouraných hmot na skládku do 1 km</t>
  </si>
  <si>
    <t>801-3</t>
  </si>
  <si>
    <t>Přesun suti</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</si>
  <si>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</si>
  <si>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</si>
  <si>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</si>
  <si>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</si>
  <si>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</si>
  <si>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</si>
  <si>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979990261R00</t>
  </si>
  <si>
    <t>Poplatek za uložení asfaltové směsi obsahující dehet</t>
  </si>
  <si>
    <t>979990107R00</t>
  </si>
  <si>
    <t>Poplatek za uložení, směs betonu, cihel a dřeva,  , skupina 17 09 04 z Katalogu odpadů</t>
  </si>
  <si>
    <t>kategorie 17 09 04 smíšené stavební a demoliční odpady</t>
  </si>
  <si>
    <t>979999973R00</t>
  </si>
  <si>
    <t>Poplatek za uložení, zemina a kamení,  , skupina 17 05 04 z Katalogu odpadů</t>
  </si>
  <si>
    <t>005111020R</t>
  </si>
  <si>
    <t>Vytyčení stavby</t>
  </si>
  <si>
    <t>Soubor</t>
  </si>
  <si>
    <t>VRN</t>
  </si>
  <si>
    <t>POL99_8</t>
  </si>
  <si>
    <t>Vyhotovení protokolu o vytyčení stavby se seznamem souřadnic vytyčených bodů a jejich polohopisnými (S-JTSK) a výškopisnými (Bpv) hodnotami.</t>
  </si>
  <si>
    <t>005121 R</t>
  </si>
  <si>
    <t>Zařízení staveniště</t>
  </si>
  <si>
    <t>Veškeré náklady spojené s vybudováním, provozem a odstraněním zařízení staveniště.</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</si>
  <si>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</si>
  <si>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</si>
  <si>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</si>
  <si>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004111020R</t>
  </si>
  <si>
    <t xml:space="preserve">Vypracování projektové dokumentace </t>
  </si>
  <si>
    <t>Projektant požaduje, aby před realizací dopadové plochy s herními prvky byl dodavatelem zajištěný její grafický návrh obsahující zejména skutečně použité barvy, motivy, rozmístění 2D a 3D herních prvků, členění plochy apod. a tento grafický návrh pro skutečné provedení byl předem odsouhlasený projektantem, stavebníkem a provozovatelem objektu mateřské školy.</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</si>
  <si>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</si>
  <si>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</si>
  <si>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</si>
  <si>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</si>
  <si>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</si>
  <si>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</si>
  <si>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</si>
  <si>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</si>
  <si>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</si>
  <si>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VSTUPNÍ REVIZNÍ KONTROLA v souladu s ČSN EN 1176-1 Ed.2 Zařízení a povrch dětského hřiště</t>
  </si>
  <si>
    <t>005231040R</t>
  </si>
  <si>
    <t>Provozní řády</t>
  </si>
  <si>
    <t>Náklady zhotovitele na vypracování provozních řádů pro zkušební či trvalý provoz včetně nákladů na předání všech návodů k obsluze a údržbě pro technologická zařízení a včetně zaškolení obsluhy objednatele.</t>
  </si>
  <si>
    <t>Provozní řád v souladu s ČSN EN 1176-1 Ed.2 Zařízení a povrch dětského hřiště.</t>
  </si>
  <si>
    <t>00524 R</t>
  </si>
  <si>
    <t>Předání a převzetí díla</t>
  </si>
  <si>
    <t>Náklady zhotovitele, které vzniknou v souvislosti s povinnostmi zhotovitele při předání a převzetí díla.</t>
  </si>
  <si>
    <t>SUM</t>
  </si>
  <si>
    <t>Geodetické zaměření rohů stavby, stabilizace bodů a sestavení laviček.</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</si>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</sst>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NumberFormat="1" applyFont="1" applyAlignment="1">
      <alignment wrapText="1"/>
    </xf>
    <xf numFmtId="0" fontId="16" fillId="0" borderId="18" xfId="0" applyNumberFormat="1" applyFont="1" applyBorder="1" applyAlignment="1">
      <alignment vertical="top" wrapTex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6" fillId="0" borderId="18"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7A4nwN21NXkF9WCKnfwP2H8Mn2ue9uK5RpOs5Wu7fKA+olZ+PznXf2z4ee32zPbQreov+yMIQrS7BkYpnI+UDQ==" saltValue="7XBQ+Y04/+3vvjwjRW6qT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5"/>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43</v>
      </c>
      <c r="E2" s="115" t="s">
        <v>44</v>
      </c>
      <c r="F2" s="116"/>
      <c r="G2" s="116"/>
      <c r="H2" s="116"/>
      <c r="I2" s="116"/>
      <c r="J2" s="117"/>
      <c r="O2" s="1"/>
    </row>
    <row r="3" spans="1:15" ht="27" customHeight="1" x14ac:dyDescent="0.2">
      <c r="A3" s="2"/>
      <c r="B3" s="118" t="s">
        <v>45</v>
      </c>
      <c r="C3" s="113"/>
      <c r="D3" s="119" t="s">
        <v>43</v>
      </c>
      <c r="E3" s="120" t="s">
        <v>44</v>
      </c>
      <c r="F3" s="121"/>
      <c r="G3" s="121"/>
      <c r="H3" s="121"/>
      <c r="I3" s="121"/>
      <c r="J3" s="122"/>
    </row>
    <row r="4" spans="1:15" ht="23.25" customHeight="1" x14ac:dyDescent="0.2">
      <c r="A4" s="111">
        <v>1045</v>
      </c>
      <c r="B4" s="123" t="s">
        <v>46</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SUMIF(F53:F61,A16,I53:I61)+SUMIF(F53:F61,"PSU",I53:I61)</f>
        <v>0</v>
      </c>
      <c r="J16" s="85"/>
    </row>
    <row r="17" spans="1:10" ht="23.25" customHeight="1" x14ac:dyDescent="0.2">
      <c r="A17" s="196" t="s">
        <v>25</v>
      </c>
      <c r="B17" s="38" t="s">
        <v>25</v>
      </c>
      <c r="C17" s="62"/>
      <c r="D17" s="63"/>
      <c r="E17" s="83"/>
      <c r="F17" s="84"/>
      <c r="G17" s="83"/>
      <c r="H17" s="84"/>
      <c r="I17" s="83">
        <f>SUMIF(F53:F61,A17,I53:I61)</f>
        <v>0</v>
      </c>
      <c r="J17" s="85"/>
    </row>
    <row r="18" spans="1:10" ht="23.25" customHeight="1" x14ac:dyDescent="0.2">
      <c r="A18" s="196" t="s">
        <v>26</v>
      </c>
      <c r="B18" s="38" t="s">
        <v>26</v>
      </c>
      <c r="C18" s="62"/>
      <c r="D18" s="63"/>
      <c r="E18" s="83"/>
      <c r="F18" s="84"/>
      <c r="G18" s="83"/>
      <c r="H18" s="84"/>
      <c r="I18" s="83">
        <f>SUMIF(F53:F61,A18,I53:I61)</f>
        <v>0</v>
      </c>
      <c r="J18" s="85"/>
    </row>
    <row r="19" spans="1:10" ht="23.25" customHeight="1" x14ac:dyDescent="0.2">
      <c r="A19" s="196" t="s">
        <v>74</v>
      </c>
      <c r="B19" s="38" t="s">
        <v>27</v>
      </c>
      <c r="C19" s="62"/>
      <c r="D19" s="63"/>
      <c r="E19" s="83"/>
      <c r="F19" s="84"/>
      <c r="G19" s="83"/>
      <c r="H19" s="84"/>
      <c r="I19" s="83">
        <f>SUMIF(F53:F61,A19,I53:I61)</f>
        <v>0</v>
      </c>
      <c r="J19" s="85"/>
    </row>
    <row r="20" spans="1:10" ht="23.25" customHeight="1" x14ac:dyDescent="0.2">
      <c r="A20" s="196" t="s">
        <v>75</v>
      </c>
      <c r="B20" s="38" t="s">
        <v>28</v>
      </c>
      <c r="C20" s="62"/>
      <c r="D20" s="63"/>
      <c r="E20" s="83"/>
      <c r="F20" s="84"/>
      <c r="G20" s="83"/>
      <c r="H20" s="84"/>
      <c r="I20" s="83">
        <f>SUMIF(F53:F61,A20,I53:I61)</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47</v>
      </c>
      <c r="C39" s="147"/>
      <c r="D39" s="147"/>
      <c r="E39" s="147"/>
      <c r="F39" s="148">
        <f>'03-2025 03-2025 Pol'!AE179</f>
        <v>0</v>
      </c>
      <c r="G39" s="149">
        <f>'03-2025 03-2025 Pol'!AF179</f>
        <v>0</v>
      </c>
      <c r="H39" s="150">
        <f>(F39*SazbaDPH1/100)+(G39*SazbaDPH2/100)</f>
        <v>0</v>
      </c>
      <c r="I39" s="150">
        <f>F39+G39+H39</f>
        <v>0</v>
      </c>
      <c r="J39" s="151" t="str">
        <f>IF(CenaCelkemVypocet=0,"",I39/CenaCelkemVypocet*100)</f>
        <v/>
      </c>
    </row>
    <row r="40" spans="1:10" ht="25.5" hidden="1" customHeight="1" x14ac:dyDescent="0.2">
      <c r="A40" s="136">
        <v>2</v>
      </c>
      <c r="B40" s="152"/>
      <c r="C40" s="153" t="s">
        <v>48</v>
      </c>
      <c r="D40" s="153"/>
      <c r="E40" s="153"/>
      <c r="F40" s="154"/>
      <c r="G40" s="155"/>
      <c r="H40" s="155">
        <f>(F40*SazbaDPH1/100)+(G40*SazbaDPH2/100)</f>
        <v>0</v>
      </c>
      <c r="I40" s="155"/>
      <c r="J40" s="156"/>
    </row>
    <row r="41" spans="1:10" ht="25.5" hidden="1" customHeight="1" x14ac:dyDescent="0.2">
      <c r="A41" s="136">
        <v>2</v>
      </c>
      <c r="B41" s="152" t="s">
        <v>43</v>
      </c>
      <c r="C41" s="153" t="s">
        <v>44</v>
      </c>
      <c r="D41" s="153"/>
      <c r="E41" s="153"/>
      <c r="F41" s="154">
        <f>'03-2025 03-2025 Pol'!AE179</f>
        <v>0</v>
      </c>
      <c r="G41" s="155">
        <f>'03-2025 03-2025 Pol'!AF179</f>
        <v>0</v>
      </c>
      <c r="H41" s="155">
        <f>(F41*SazbaDPH1/100)+(G41*SazbaDPH2/100)</f>
        <v>0</v>
      </c>
      <c r="I41" s="155">
        <f>F41+G41+H41</f>
        <v>0</v>
      </c>
      <c r="J41" s="156" t="str">
        <f>IF(CenaCelkemVypocet=0,"",I41/CenaCelkemVypocet*100)</f>
        <v/>
      </c>
    </row>
    <row r="42" spans="1:10" ht="25.5" hidden="1" customHeight="1" x14ac:dyDescent="0.2">
      <c r="A42" s="136">
        <v>3</v>
      </c>
      <c r="B42" s="157" t="s">
        <v>43</v>
      </c>
      <c r="C42" s="147" t="s">
        <v>44</v>
      </c>
      <c r="D42" s="147"/>
      <c r="E42" s="147"/>
      <c r="F42" s="158">
        <f>'03-2025 03-2025 Pol'!AE179</f>
        <v>0</v>
      </c>
      <c r="G42" s="150">
        <f>'03-2025 03-2025 Pol'!AF179</f>
        <v>0</v>
      </c>
      <c r="H42" s="150">
        <f>(F42*SazbaDPH1/100)+(G42*SazbaDPH2/100)</f>
        <v>0</v>
      </c>
      <c r="I42" s="150">
        <f>F42+G42+H42</f>
        <v>0</v>
      </c>
      <c r="J42" s="151" t="str">
        <f>IF(CenaCelkemVypocet=0,"",I42/CenaCelkemVypocet*100)</f>
        <v/>
      </c>
    </row>
    <row r="43" spans="1:10" ht="25.5" hidden="1" customHeight="1" x14ac:dyDescent="0.2">
      <c r="A43" s="136"/>
      <c r="B43" s="159" t="s">
        <v>49</v>
      </c>
      <c r="C43" s="160"/>
      <c r="D43" s="160"/>
      <c r="E43" s="161"/>
      <c r="F43" s="162">
        <f>SUMIF(A39:A42,"=1",F39:F42)</f>
        <v>0</v>
      </c>
      <c r="G43" s="163">
        <f>SUMIF(A39:A42,"=1",G39:G42)</f>
        <v>0</v>
      </c>
      <c r="H43" s="163">
        <f>SUMIF(A39:A42,"=1",H39:H42)</f>
        <v>0</v>
      </c>
      <c r="I43" s="163">
        <f>SUMIF(A39:A42,"=1",I39:I42)</f>
        <v>0</v>
      </c>
      <c r="J43" s="164">
        <f>SUMIF(A39:A42,"=1",J39:J42)</f>
        <v>0</v>
      </c>
    </row>
    <row r="45" spans="1:10" x14ac:dyDescent="0.2">
      <c r="A45" t="s">
        <v>51</v>
      </c>
      <c r="B45" t="s">
        <v>52</v>
      </c>
    </row>
    <row r="46" spans="1:10" x14ac:dyDescent="0.2">
      <c r="A46" t="s">
        <v>53</v>
      </c>
      <c r="B46" t="s">
        <v>54</v>
      </c>
    </row>
    <row r="47" spans="1:10" x14ac:dyDescent="0.2">
      <c r="A47" t="s">
        <v>55</v>
      </c>
      <c r="B47" t="s">
        <v>56</v>
      </c>
    </row>
    <row r="50" spans="1:10" ht="15.75" x14ac:dyDescent="0.25">
      <c r="B50" s="175" t="s">
        <v>57</v>
      </c>
    </row>
    <row r="52" spans="1:10" ht="25.5" customHeight="1" x14ac:dyDescent="0.2">
      <c r="A52" s="177"/>
      <c r="B52" s="180" t="s">
        <v>17</v>
      </c>
      <c r="C52" s="180" t="s">
        <v>5</v>
      </c>
      <c r="D52" s="181"/>
      <c r="E52" s="181"/>
      <c r="F52" s="182" t="s">
        <v>58</v>
      </c>
      <c r="G52" s="182"/>
      <c r="H52" s="182"/>
      <c r="I52" s="182" t="s">
        <v>29</v>
      </c>
      <c r="J52" s="182" t="s">
        <v>0</v>
      </c>
    </row>
    <row r="53" spans="1:10" ht="36.75" customHeight="1" x14ac:dyDescent="0.2">
      <c r="A53" s="178"/>
      <c r="B53" s="183" t="s">
        <v>59</v>
      </c>
      <c r="C53" s="184" t="s">
        <v>60</v>
      </c>
      <c r="D53" s="185"/>
      <c r="E53" s="185"/>
      <c r="F53" s="192" t="s">
        <v>24</v>
      </c>
      <c r="G53" s="193"/>
      <c r="H53" s="193"/>
      <c r="I53" s="193">
        <f>'03-2025 03-2025 Pol'!G8</f>
        <v>0</v>
      </c>
      <c r="J53" s="189" t="str">
        <f>IF(I62=0,"",I53/I62*100)</f>
        <v/>
      </c>
    </row>
    <row r="54" spans="1:10" ht="36.75" customHeight="1" x14ac:dyDescent="0.2">
      <c r="A54" s="178"/>
      <c r="B54" s="183" t="s">
        <v>61</v>
      </c>
      <c r="C54" s="184" t="s">
        <v>62</v>
      </c>
      <c r="D54" s="185"/>
      <c r="E54" s="185"/>
      <c r="F54" s="192" t="s">
        <v>24</v>
      </c>
      <c r="G54" s="193"/>
      <c r="H54" s="193"/>
      <c r="I54" s="193">
        <f>'03-2025 03-2025 Pol'!G24</f>
        <v>0</v>
      </c>
      <c r="J54" s="189" t="str">
        <f>IF(I62=0,"",I54/I62*100)</f>
        <v/>
      </c>
    </row>
    <row r="55" spans="1:10" ht="36.75" customHeight="1" x14ac:dyDescent="0.2">
      <c r="A55" s="178"/>
      <c r="B55" s="183" t="s">
        <v>63</v>
      </c>
      <c r="C55" s="184" t="s">
        <v>64</v>
      </c>
      <c r="D55" s="185"/>
      <c r="E55" s="185"/>
      <c r="F55" s="192" t="s">
        <v>24</v>
      </c>
      <c r="G55" s="193"/>
      <c r="H55" s="193"/>
      <c r="I55" s="193">
        <f>'03-2025 03-2025 Pol'!G41</f>
        <v>0</v>
      </c>
      <c r="J55" s="189" t="str">
        <f>IF(I62=0,"",I55/I62*100)</f>
        <v/>
      </c>
    </row>
    <row r="56" spans="1:10" ht="36.75" customHeight="1" x14ac:dyDescent="0.2">
      <c r="A56" s="178"/>
      <c r="B56" s="183" t="s">
        <v>65</v>
      </c>
      <c r="C56" s="184" t="s">
        <v>66</v>
      </c>
      <c r="D56" s="185"/>
      <c r="E56" s="185"/>
      <c r="F56" s="192" t="s">
        <v>24</v>
      </c>
      <c r="G56" s="193"/>
      <c r="H56" s="193"/>
      <c r="I56" s="193">
        <f>'03-2025 03-2025 Pol'!G47</f>
        <v>0</v>
      </c>
      <c r="J56" s="189" t="str">
        <f>IF(I62=0,"",I56/I62*100)</f>
        <v/>
      </c>
    </row>
    <row r="57" spans="1:10" ht="36.75" customHeight="1" x14ac:dyDescent="0.2">
      <c r="A57" s="178"/>
      <c r="B57" s="183" t="s">
        <v>67</v>
      </c>
      <c r="C57" s="184" t="s">
        <v>68</v>
      </c>
      <c r="D57" s="185"/>
      <c r="E57" s="185"/>
      <c r="F57" s="192" t="s">
        <v>24</v>
      </c>
      <c r="G57" s="193"/>
      <c r="H57" s="193"/>
      <c r="I57" s="193">
        <f>'03-2025 03-2025 Pol'!G50</f>
        <v>0</v>
      </c>
      <c r="J57" s="189" t="str">
        <f>IF(I62=0,"",I57/I62*100)</f>
        <v/>
      </c>
    </row>
    <row r="58" spans="1:10" ht="36.75" customHeight="1" x14ac:dyDescent="0.2">
      <c r="A58" s="178"/>
      <c r="B58" s="183" t="s">
        <v>69</v>
      </c>
      <c r="C58" s="184" t="s">
        <v>70</v>
      </c>
      <c r="D58" s="185"/>
      <c r="E58" s="185"/>
      <c r="F58" s="192" t="s">
        <v>24</v>
      </c>
      <c r="G58" s="193"/>
      <c r="H58" s="193"/>
      <c r="I58" s="193">
        <f>'03-2025 03-2025 Pol'!G143</f>
        <v>0</v>
      </c>
      <c r="J58" s="189" t="str">
        <f>IF(I62=0,"",I58/I62*100)</f>
        <v/>
      </c>
    </row>
    <row r="59" spans="1:10" ht="36.75" customHeight="1" x14ac:dyDescent="0.2">
      <c r="A59" s="178"/>
      <c r="B59" s="183" t="s">
        <v>71</v>
      </c>
      <c r="C59" s="184" t="s">
        <v>72</v>
      </c>
      <c r="D59" s="185"/>
      <c r="E59" s="185"/>
      <c r="F59" s="192" t="s">
        <v>73</v>
      </c>
      <c r="G59" s="193"/>
      <c r="H59" s="193"/>
      <c r="I59" s="193">
        <f>'03-2025 03-2025 Pol'!G145</f>
        <v>0</v>
      </c>
      <c r="J59" s="189" t="str">
        <f>IF(I62=0,"",I59/I62*100)</f>
        <v/>
      </c>
    </row>
    <row r="60" spans="1:10" ht="36.75" customHeight="1" x14ac:dyDescent="0.2">
      <c r="A60" s="178"/>
      <c r="B60" s="183" t="s">
        <v>74</v>
      </c>
      <c r="C60" s="184" t="s">
        <v>27</v>
      </c>
      <c r="D60" s="185"/>
      <c r="E60" s="185"/>
      <c r="F60" s="192" t="s">
        <v>74</v>
      </c>
      <c r="G60" s="193"/>
      <c r="H60" s="193"/>
      <c r="I60" s="193">
        <f>'03-2025 03-2025 Pol'!G154</f>
        <v>0</v>
      </c>
      <c r="J60" s="189" t="str">
        <f>IF(I62=0,"",I60/I62*100)</f>
        <v/>
      </c>
    </row>
    <row r="61" spans="1:10" ht="36.75" customHeight="1" x14ac:dyDescent="0.2">
      <c r="A61" s="178"/>
      <c r="B61" s="183" t="s">
        <v>75</v>
      </c>
      <c r="C61" s="184" t="s">
        <v>28</v>
      </c>
      <c r="D61" s="185"/>
      <c r="E61" s="185"/>
      <c r="F61" s="192" t="s">
        <v>75</v>
      </c>
      <c r="G61" s="193"/>
      <c r="H61" s="193"/>
      <c r="I61" s="193">
        <f>'03-2025 03-2025 Pol'!G162</f>
        <v>0</v>
      </c>
      <c r="J61" s="189" t="str">
        <f>IF(I62=0,"",I61/I62*100)</f>
        <v/>
      </c>
    </row>
    <row r="62" spans="1:10" ht="25.5" customHeight="1" x14ac:dyDescent="0.2">
      <c r="A62" s="179"/>
      <c r="B62" s="186" t="s">
        <v>1</v>
      </c>
      <c r="C62" s="187"/>
      <c r="D62" s="188"/>
      <c r="E62" s="188"/>
      <c r="F62" s="194"/>
      <c r="G62" s="195"/>
      <c r="H62" s="195"/>
      <c r="I62" s="195">
        <f>SUM(I53:I61)</f>
        <v>0</v>
      </c>
      <c r="J62" s="190">
        <f>SUM(J53:J61)</f>
        <v>0</v>
      </c>
    </row>
    <row r="63" spans="1:10" x14ac:dyDescent="0.2">
      <c r="F63" s="135"/>
      <c r="G63" s="135"/>
      <c r="H63" s="135"/>
      <c r="I63" s="135"/>
      <c r="J63" s="191"/>
    </row>
    <row r="64" spans="1:10" x14ac:dyDescent="0.2">
      <c r="F64" s="135"/>
      <c r="G64" s="135"/>
      <c r="H64" s="135"/>
      <c r="I64" s="135"/>
      <c r="J64" s="191"/>
    </row>
    <row r="65" spans="6:10" x14ac:dyDescent="0.2">
      <c r="F65" s="135"/>
      <c r="G65" s="135"/>
      <c r="H65" s="135"/>
      <c r="I65" s="135"/>
      <c r="J65" s="191"/>
    </row>
  </sheetData>
  <sheetProtection algorithmName="SHA-512" hashValue="TwFp+k8NavRNT48/swa8SU2vKHSQZgSaG8jit2OhhZ/w9sLFlpn/nPoR5cmLBPOrfdUq2MToCnXrSrblB+hklg==" saltValue="qVZyQWYz/usl6GQOAVNvb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5">
    <mergeCell ref="C58:E58"/>
    <mergeCell ref="C59:E59"/>
    <mergeCell ref="C60:E60"/>
    <mergeCell ref="C61:E61"/>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ctroCrlFEFiQHF4n0TtGdVI9e1l2bSGzFZjUaIZVpt0c437x+d6Nkxs+gYZdqXw45+6/WmJMPDipvNrlTKpUjA==" saltValue="Sve3tlufIM4u1LwOWtmz9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0325-D859-4B4F-8510-A7CB66384613}">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76</v>
      </c>
      <c r="B1" s="197"/>
      <c r="C1" s="197"/>
      <c r="D1" s="197"/>
      <c r="E1" s="197"/>
      <c r="F1" s="197"/>
      <c r="G1" s="197"/>
      <c r="AG1" t="s">
        <v>77</v>
      </c>
    </row>
    <row r="2" spans="1:60" ht="24.95" customHeight="1" x14ac:dyDescent="0.2">
      <c r="A2" s="198" t="s">
        <v>7</v>
      </c>
      <c r="B2" s="49" t="s">
        <v>43</v>
      </c>
      <c r="C2" s="201" t="s">
        <v>44</v>
      </c>
      <c r="D2" s="199"/>
      <c r="E2" s="199"/>
      <c r="F2" s="199"/>
      <c r="G2" s="200"/>
      <c r="AG2" t="s">
        <v>78</v>
      </c>
    </row>
    <row r="3" spans="1:60" ht="24.95" customHeight="1" x14ac:dyDescent="0.2">
      <c r="A3" s="198" t="s">
        <v>8</v>
      </c>
      <c r="B3" s="49" t="s">
        <v>43</v>
      </c>
      <c r="C3" s="201" t="s">
        <v>44</v>
      </c>
      <c r="D3" s="199"/>
      <c r="E3" s="199"/>
      <c r="F3" s="199"/>
      <c r="G3" s="200"/>
      <c r="AC3" s="176" t="s">
        <v>78</v>
      </c>
      <c r="AG3" t="s">
        <v>79</v>
      </c>
    </row>
    <row r="4" spans="1:60" ht="24.95" customHeight="1" x14ac:dyDescent="0.2">
      <c r="A4" s="202" t="s">
        <v>9</v>
      </c>
      <c r="B4" s="203" t="s">
        <v>43</v>
      </c>
      <c r="C4" s="204" t="s">
        <v>44</v>
      </c>
      <c r="D4" s="205"/>
      <c r="E4" s="205"/>
      <c r="F4" s="205"/>
      <c r="G4" s="206"/>
      <c r="AG4" t="s">
        <v>80</v>
      </c>
    </row>
    <row r="5" spans="1:60" x14ac:dyDescent="0.2">
      <c r="D5" s="10"/>
    </row>
    <row r="6" spans="1:60" ht="38.25" x14ac:dyDescent="0.2">
      <c r="A6" s="208" t="s">
        <v>81</v>
      </c>
      <c r="B6" s="210" t="s">
        <v>82</v>
      </c>
      <c r="C6" s="210" t="s">
        <v>83</v>
      </c>
      <c r="D6" s="209" t="s">
        <v>84</v>
      </c>
      <c r="E6" s="208" t="s">
        <v>85</v>
      </c>
      <c r="F6" s="207" t="s">
        <v>86</v>
      </c>
      <c r="G6" s="208" t="s">
        <v>29</v>
      </c>
      <c r="H6" s="211" t="s">
        <v>30</v>
      </c>
      <c r="I6" s="211" t="s">
        <v>87</v>
      </c>
      <c r="J6" s="211" t="s">
        <v>31</v>
      </c>
      <c r="K6" s="211" t="s">
        <v>88</v>
      </c>
      <c r="L6" s="211" t="s">
        <v>89</v>
      </c>
      <c r="M6" s="211" t="s">
        <v>90</v>
      </c>
      <c r="N6" s="211" t="s">
        <v>91</v>
      </c>
      <c r="O6" s="211" t="s">
        <v>92</v>
      </c>
      <c r="P6" s="211" t="s">
        <v>93</v>
      </c>
      <c r="Q6" s="211" t="s">
        <v>94</v>
      </c>
      <c r="R6" s="211" t="s">
        <v>95</v>
      </c>
      <c r="S6" s="211" t="s">
        <v>96</v>
      </c>
      <c r="T6" s="211" t="s">
        <v>97</v>
      </c>
      <c r="U6" s="211" t="s">
        <v>98</v>
      </c>
      <c r="V6" s="211" t="s">
        <v>99</v>
      </c>
      <c r="W6" s="211" t="s">
        <v>100</v>
      </c>
      <c r="X6" s="211" t="s">
        <v>101</v>
      </c>
      <c r="Y6" s="211" t="s">
        <v>102</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6" t="s">
        <v>103</v>
      </c>
      <c r="B8" s="227" t="s">
        <v>59</v>
      </c>
      <c r="C8" s="251" t="s">
        <v>60</v>
      </c>
      <c r="D8" s="228"/>
      <c r="E8" s="229"/>
      <c r="F8" s="230"/>
      <c r="G8" s="230">
        <f>SUMIF(AG9:AG23,"&lt;&gt;NOR",G9:G23)</f>
        <v>0</v>
      </c>
      <c r="H8" s="230"/>
      <c r="I8" s="230">
        <f>SUM(I9:I23)</f>
        <v>0</v>
      </c>
      <c r="J8" s="230"/>
      <c r="K8" s="230">
        <f>SUM(K9:K23)</f>
        <v>0</v>
      </c>
      <c r="L8" s="230"/>
      <c r="M8" s="230">
        <f>SUM(M9:M23)</f>
        <v>0</v>
      </c>
      <c r="N8" s="229"/>
      <c r="O8" s="229">
        <f>SUM(O9:O23)</f>
        <v>0</v>
      </c>
      <c r="P8" s="229"/>
      <c r="Q8" s="229">
        <f>SUM(Q9:Q23)</f>
        <v>95.750000000000014</v>
      </c>
      <c r="R8" s="230"/>
      <c r="S8" s="230"/>
      <c r="T8" s="231"/>
      <c r="U8" s="225"/>
      <c r="V8" s="225">
        <f>SUM(V9:V23)</f>
        <v>175.20999999999998</v>
      </c>
      <c r="W8" s="225"/>
      <c r="X8" s="225"/>
      <c r="Y8" s="225"/>
      <c r="AG8" t="s">
        <v>104</v>
      </c>
    </row>
    <row r="9" spans="1:60" ht="22.5" outlineLevel="1" x14ac:dyDescent="0.2">
      <c r="A9" s="233">
        <v>1</v>
      </c>
      <c r="B9" s="234" t="s">
        <v>105</v>
      </c>
      <c r="C9" s="252" t="s">
        <v>106</v>
      </c>
      <c r="D9" s="235" t="s">
        <v>107</v>
      </c>
      <c r="E9" s="236">
        <v>126</v>
      </c>
      <c r="F9" s="237"/>
      <c r="G9" s="238">
        <f>ROUND(E9*F9,2)</f>
        <v>0</v>
      </c>
      <c r="H9" s="237"/>
      <c r="I9" s="238">
        <f>ROUND(E9*H9,2)</f>
        <v>0</v>
      </c>
      <c r="J9" s="237"/>
      <c r="K9" s="238">
        <f>ROUND(E9*J9,2)</f>
        <v>0</v>
      </c>
      <c r="L9" s="238">
        <v>21</v>
      </c>
      <c r="M9" s="238">
        <f>G9*(1+L9/100)</f>
        <v>0</v>
      </c>
      <c r="N9" s="236">
        <v>0</v>
      </c>
      <c r="O9" s="236">
        <f>ROUND(E9*N9,2)</f>
        <v>0</v>
      </c>
      <c r="P9" s="236">
        <v>0.26400000000000001</v>
      </c>
      <c r="Q9" s="236">
        <f>ROUND(E9*P9,2)</f>
        <v>33.26</v>
      </c>
      <c r="R9" s="238" t="s">
        <v>108</v>
      </c>
      <c r="S9" s="238" t="s">
        <v>109</v>
      </c>
      <c r="T9" s="239" t="s">
        <v>109</v>
      </c>
      <c r="U9" s="222">
        <v>0.4632</v>
      </c>
      <c r="V9" s="222">
        <f>ROUND(E9*U9,2)</f>
        <v>58.36</v>
      </c>
      <c r="W9" s="222"/>
      <c r="X9" s="222" t="s">
        <v>110</v>
      </c>
      <c r="Y9" s="222" t="s">
        <v>111</v>
      </c>
      <c r="Z9" s="212"/>
      <c r="AA9" s="212"/>
      <c r="AB9" s="212"/>
      <c r="AC9" s="212"/>
      <c r="AD9" s="212"/>
      <c r="AE9" s="212"/>
      <c r="AF9" s="212"/>
      <c r="AG9" s="212" t="s">
        <v>112</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53" t="s">
        <v>113</v>
      </c>
      <c r="D10" s="223"/>
      <c r="E10" s="224">
        <v>126</v>
      </c>
      <c r="F10" s="222"/>
      <c r="G10" s="222"/>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114</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ht="22.5" outlineLevel="1" x14ac:dyDescent="0.2">
      <c r="A11" s="233">
        <v>2</v>
      </c>
      <c r="B11" s="234" t="s">
        <v>115</v>
      </c>
      <c r="C11" s="252" t="s">
        <v>116</v>
      </c>
      <c r="D11" s="235" t="s">
        <v>107</v>
      </c>
      <c r="E11" s="236">
        <v>126</v>
      </c>
      <c r="F11" s="237"/>
      <c r="G11" s="238">
        <f>ROUND(E11*F11,2)</f>
        <v>0</v>
      </c>
      <c r="H11" s="237"/>
      <c r="I11" s="238">
        <f>ROUND(E11*H11,2)</f>
        <v>0</v>
      </c>
      <c r="J11" s="237"/>
      <c r="K11" s="238">
        <f>ROUND(E11*J11,2)</f>
        <v>0</v>
      </c>
      <c r="L11" s="238">
        <v>21</v>
      </c>
      <c r="M11" s="238">
        <f>G11*(1+L11/100)</f>
        <v>0</v>
      </c>
      <c r="N11" s="236">
        <v>0</v>
      </c>
      <c r="O11" s="236">
        <f>ROUND(E11*N11,2)</f>
        <v>0</v>
      </c>
      <c r="P11" s="236">
        <v>0.13200000000000001</v>
      </c>
      <c r="Q11" s="236">
        <f>ROUND(E11*P11,2)</f>
        <v>16.63</v>
      </c>
      <c r="R11" s="238" t="s">
        <v>108</v>
      </c>
      <c r="S11" s="238" t="s">
        <v>109</v>
      </c>
      <c r="T11" s="239" t="s">
        <v>109</v>
      </c>
      <c r="U11" s="222">
        <v>0.23499999999999999</v>
      </c>
      <c r="V11" s="222">
        <f>ROUND(E11*U11,2)</f>
        <v>29.61</v>
      </c>
      <c r="W11" s="222"/>
      <c r="X11" s="222" t="s">
        <v>110</v>
      </c>
      <c r="Y11" s="222" t="s">
        <v>111</v>
      </c>
      <c r="Z11" s="212"/>
      <c r="AA11" s="212"/>
      <c r="AB11" s="212"/>
      <c r="AC11" s="212"/>
      <c r="AD11" s="212"/>
      <c r="AE11" s="212"/>
      <c r="AF11" s="212"/>
      <c r="AG11" s="212" t="s">
        <v>112</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2" x14ac:dyDescent="0.2">
      <c r="A12" s="219"/>
      <c r="B12" s="220"/>
      <c r="C12" s="253" t="s">
        <v>113</v>
      </c>
      <c r="D12" s="223"/>
      <c r="E12" s="224">
        <v>126</v>
      </c>
      <c r="F12" s="222"/>
      <c r="G12" s="222"/>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114</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2.5" outlineLevel="1" x14ac:dyDescent="0.2">
      <c r="A13" s="233">
        <v>3</v>
      </c>
      <c r="B13" s="234" t="s">
        <v>117</v>
      </c>
      <c r="C13" s="252" t="s">
        <v>118</v>
      </c>
      <c r="D13" s="235" t="s">
        <v>107</v>
      </c>
      <c r="E13" s="236">
        <v>126</v>
      </c>
      <c r="F13" s="237"/>
      <c r="G13" s="238">
        <f>ROUND(E13*F13,2)</f>
        <v>0</v>
      </c>
      <c r="H13" s="237"/>
      <c r="I13" s="238">
        <f>ROUND(E13*H13,2)</f>
        <v>0</v>
      </c>
      <c r="J13" s="237"/>
      <c r="K13" s="238">
        <f>ROUND(E13*J13,2)</f>
        <v>0</v>
      </c>
      <c r="L13" s="238">
        <v>21</v>
      </c>
      <c r="M13" s="238">
        <f>G13*(1+L13/100)</f>
        <v>0</v>
      </c>
      <c r="N13" s="236">
        <v>0</v>
      </c>
      <c r="O13" s="236">
        <f>ROUND(E13*N13,2)</f>
        <v>0</v>
      </c>
      <c r="P13" s="236">
        <v>0.30609999999999998</v>
      </c>
      <c r="Q13" s="236">
        <f>ROUND(E13*P13,2)</f>
        <v>38.57</v>
      </c>
      <c r="R13" s="238" t="s">
        <v>108</v>
      </c>
      <c r="S13" s="238" t="s">
        <v>109</v>
      </c>
      <c r="T13" s="239" t="s">
        <v>109</v>
      </c>
      <c r="U13" s="222">
        <v>0.48</v>
      </c>
      <c r="V13" s="222">
        <f>ROUND(E13*U13,2)</f>
        <v>60.48</v>
      </c>
      <c r="W13" s="222"/>
      <c r="X13" s="222" t="s">
        <v>110</v>
      </c>
      <c r="Y13" s="222" t="s">
        <v>111</v>
      </c>
      <c r="Z13" s="212"/>
      <c r="AA13" s="212"/>
      <c r="AB13" s="212"/>
      <c r="AC13" s="212"/>
      <c r="AD13" s="212"/>
      <c r="AE13" s="212"/>
      <c r="AF13" s="212"/>
      <c r="AG13" s="212" t="s">
        <v>112</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53" t="s">
        <v>113</v>
      </c>
      <c r="D14" s="223"/>
      <c r="E14" s="224">
        <v>126</v>
      </c>
      <c r="F14" s="222"/>
      <c r="G14" s="222"/>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114</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3">
        <v>4</v>
      </c>
      <c r="B15" s="234" t="s">
        <v>119</v>
      </c>
      <c r="C15" s="252" t="s">
        <v>120</v>
      </c>
      <c r="D15" s="235" t="s">
        <v>121</v>
      </c>
      <c r="E15" s="236">
        <v>27</v>
      </c>
      <c r="F15" s="237"/>
      <c r="G15" s="238">
        <f>ROUND(E15*F15,2)</f>
        <v>0</v>
      </c>
      <c r="H15" s="237"/>
      <c r="I15" s="238">
        <f>ROUND(E15*H15,2)</f>
        <v>0</v>
      </c>
      <c r="J15" s="237"/>
      <c r="K15" s="238">
        <f>ROUND(E15*J15,2)</f>
        <v>0</v>
      </c>
      <c r="L15" s="238">
        <v>21</v>
      </c>
      <c r="M15" s="238">
        <f>G15*(1+L15/100)</f>
        <v>0</v>
      </c>
      <c r="N15" s="236">
        <v>0</v>
      </c>
      <c r="O15" s="236">
        <f>ROUND(E15*N15,2)</f>
        <v>0</v>
      </c>
      <c r="P15" s="236">
        <v>0.27</v>
      </c>
      <c r="Q15" s="236">
        <f>ROUND(E15*P15,2)</f>
        <v>7.29</v>
      </c>
      <c r="R15" s="238" t="s">
        <v>108</v>
      </c>
      <c r="S15" s="238" t="s">
        <v>109</v>
      </c>
      <c r="T15" s="239" t="s">
        <v>109</v>
      </c>
      <c r="U15" s="222">
        <v>0.123</v>
      </c>
      <c r="V15" s="222">
        <f>ROUND(E15*U15,2)</f>
        <v>3.32</v>
      </c>
      <c r="W15" s="222"/>
      <c r="X15" s="222" t="s">
        <v>110</v>
      </c>
      <c r="Y15" s="222" t="s">
        <v>111</v>
      </c>
      <c r="Z15" s="212"/>
      <c r="AA15" s="212"/>
      <c r="AB15" s="212"/>
      <c r="AC15" s="212"/>
      <c r="AD15" s="212"/>
      <c r="AE15" s="212"/>
      <c r="AF15" s="212"/>
      <c r="AG15" s="212" t="s">
        <v>112</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54" t="s">
        <v>122</v>
      </c>
      <c r="D16" s="241"/>
      <c r="E16" s="241"/>
      <c r="F16" s="241"/>
      <c r="G16" s="241"/>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123</v>
      </c>
      <c r="AH16" s="212"/>
      <c r="AI16" s="212"/>
      <c r="AJ16" s="212"/>
      <c r="AK16" s="212"/>
      <c r="AL16" s="212"/>
      <c r="AM16" s="212"/>
      <c r="AN16" s="212"/>
      <c r="AO16" s="212"/>
      <c r="AP16" s="212"/>
      <c r="AQ16" s="212"/>
      <c r="AR16" s="212"/>
      <c r="AS16" s="212"/>
      <c r="AT16" s="212"/>
      <c r="AU16" s="212"/>
      <c r="AV16" s="212"/>
      <c r="AW16" s="212"/>
      <c r="AX16" s="212"/>
      <c r="AY16" s="212"/>
      <c r="AZ16" s="212"/>
      <c r="BA16" s="240" t="str">
        <f>C16</f>
        <v>s vybouráním lože, s přemístěním hmot na skládku na vzdálenost do 3 m nebo naložením na dopravní prostředek</v>
      </c>
      <c r="BB16" s="212"/>
      <c r="BC16" s="212"/>
      <c r="BD16" s="212"/>
      <c r="BE16" s="212"/>
      <c r="BF16" s="212"/>
      <c r="BG16" s="212"/>
      <c r="BH16" s="212"/>
    </row>
    <row r="17" spans="1:60" outlineLevel="2" x14ac:dyDescent="0.2">
      <c r="A17" s="219"/>
      <c r="B17" s="220"/>
      <c r="C17" s="253" t="s">
        <v>124</v>
      </c>
      <c r="D17" s="223"/>
      <c r="E17" s="224">
        <v>27</v>
      </c>
      <c r="F17" s="222"/>
      <c r="G17" s="222"/>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114</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3">
        <v>5</v>
      </c>
      <c r="B18" s="234" t="s">
        <v>125</v>
      </c>
      <c r="C18" s="252" t="s">
        <v>126</v>
      </c>
      <c r="D18" s="235" t="s">
        <v>107</v>
      </c>
      <c r="E18" s="236">
        <v>126</v>
      </c>
      <c r="F18" s="237"/>
      <c r="G18" s="238">
        <f>ROUND(E18*F18,2)</f>
        <v>0</v>
      </c>
      <c r="H18" s="237"/>
      <c r="I18" s="238">
        <f>ROUND(E18*H18,2)</f>
        <v>0</v>
      </c>
      <c r="J18" s="237"/>
      <c r="K18" s="238">
        <f>ROUND(E18*J18,2)</f>
        <v>0</v>
      </c>
      <c r="L18" s="238">
        <v>21</v>
      </c>
      <c r="M18" s="238">
        <f>G18*(1+L18/100)</f>
        <v>0</v>
      </c>
      <c r="N18" s="236">
        <v>0</v>
      </c>
      <c r="O18" s="236">
        <f>ROUND(E18*N18,2)</f>
        <v>0</v>
      </c>
      <c r="P18" s="236">
        <v>0</v>
      </c>
      <c r="Q18" s="236">
        <f>ROUND(E18*P18,2)</f>
        <v>0</v>
      </c>
      <c r="R18" s="238" t="s">
        <v>127</v>
      </c>
      <c r="S18" s="238" t="s">
        <v>109</v>
      </c>
      <c r="T18" s="239" t="s">
        <v>109</v>
      </c>
      <c r="U18" s="222">
        <v>9.6000000000000002E-2</v>
      </c>
      <c r="V18" s="222">
        <f>ROUND(E18*U18,2)</f>
        <v>12.1</v>
      </c>
      <c r="W18" s="222"/>
      <c r="X18" s="222" t="s">
        <v>110</v>
      </c>
      <c r="Y18" s="222" t="s">
        <v>111</v>
      </c>
      <c r="Z18" s="212"/>
      <c r="AA18" s="212"/>
      <c r="AB18" s="212"/>
      <c r="AC18" s="212"/>
      <c r="AD18" s="212"/>
      <c r="AE18" s="212"/>
      <c r="AF18" s="212"/>
      <c r="AG18" s="212" t="s">
        <v>112</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19"/>
      <c r="B19" s="220"/>
      <c r="C19" s="254" t="s">
        <v>128</v>
      </c>
      <c r="D19" s="241"/>
      <c r="E19" s="241"/>
      <c r="F19" s="241"/>
      <c r="G19" s="241"/>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123</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2" x14ac:dyDescent="0.2">
      <c r="A20" s="219"/>
      <c r="B20" s="220"/>
      <c r="C20" s="253" t="s">
        <v>129</v>
      </c>
      <c r="D20" s="223"/>
      <c r="E20" s="224">
        <v>126</v>
      </c>
      <c r="F20" s="222"/>
      <c r="G20" s="222"/>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114</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t="22.5" outlineLevel="1" x14ac:dyDescent="0.2">
      <c r="A21" s="233">
        <v>6</v>
      </c>
      <c r="B21" s="234" t="s">
        <v>130</v>
      </c>
      <c r="C21" s="252" t="s">
        <v>131</v>
      </c>
      <c r="D21" s="235" t="s">
        <v>107</v>
      </c>
      <c r="E21" s="236">
        <v>126</v>
      </c>
      <c r="F21" s="237"/>
      <c r="G21" s="238">
        <f>ROUND(E21*F21,2)</f>
        <v>0</v>
      </c>
      <c r="H21" s="237"/>
      <c r="I21" s="238">
        <f>ROUND(E21*H21,2)</f>
        <v>0</v>
      </c>
      <c r="J21" s="237"/>
      <c r="K21" s="238">
        <f>ROUND(E21*J21,2)</f>
        <v>0</v>
      </c>
      <c r="L21" s="238">
        <v>21</v>
      </c>
      <c r="M21" s="238">
        <f>G21*(1+L21/100)</f>
        <v>0</v>
      </c>
      <c r="N21" s="236">
        <v>0</v>
      </c>
      <c r="O21" s="236">
        <f>ROUND(E21*N21,2)</f>
        <v>0</v>
      </c>
      <c r="P21" s="236">
        <v>0</v>
      </c>
      <c r="Q21" s="236">
        <f>ROUND(E21*P21,2)</f>
        <v>0</v>
      </c>
      <c r="R21" s="238" t="s">
        <v>132</v>
      </c>
      <c r="S21" s="238" t="s">
        <v>109</v>
      </c>
      <c r="T21" s="239" t="s">
        <v>109</v>
      </c>
      <c r="U21" s="222">
        <v>0.09</v>
      </c>
      <c r="V21" s="222">
        <f>ROUND(E21*U21,2)</f>
        <v>11.34</v>
      </c>
      <c r="W21" s="222"/>
      <c r="X21" s="222" t="s">
        <v>110</v>
      </c>
      <c r="Y21" s="222" t="s">
        <v>111</v>
      </c>
      <c r="Z21" s="212"/>
      <c r="AA21" s="212"/>
      <c r="AB21" s="212"/>
      <c r="AC21" s="212"/>
      <c r="AD21" s="212"/>
      <c r="AE21" s="212"/>
      <c r="AF21" s="212"/>
      <c r="AG21" s="212" t="s">
        <v>112</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2" x14ac:dyDescent="0.2">
      <c r="A22" s="219"/>
      <c r="B22" s="220"/>
      <c r="C22" s="254" t="s">
        <v>133</v>
      </c>
      <c r="D22" s="241"/>
      <c r="E22" s="241"/>
      <c r="F22" s="241"/>
      <c r="G22" s="241"/>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123</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3" t="s">
        <v>134</v>
      </c>
      <c r="D23" s="223"/>
      <c r="E23" s="224">
        <v>126</v>
      </c>
      <c r="F23" s="222"/>
      <c r="G23" s="222"/>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114</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x14ac:dyDescent="0.2">
      <c r="A24" s="226" t="s">
        <v>103</v>
      </c>
      <c r="B24" s="227" t="s">
        <v>61</v>
      </c>
      <c r="C24" s="251" t="s">
        <v>62</v>
      </c>
      <c r="D24" s="228"/>
      <c r="E24" s="229"/>
      <c r="F24" s="230"/>
      <c r="G24" s="230">
        <f>SUMIF(AG25:AG40,"&lt;&gt;NOR",G25:G40)</f>
        <v>0</v>
      </c>
      <c r="H24" s="230"/>
      <c r="I24" s="230">
        <f>SUM(I25:I40)</f>
        <v>0</v>
      </c>
      <c r="J24" s="230"/>
      <c r="K24" s="230">
        <f>SUM(K25:K40)</f>
        <v>0</v>
      </c>
      <c r="L24" s="230"/>
      <c r="M24" s="230">
        <f>SUM(M25:M40)</f>
        <v>0</v>
      </c>
      <c r="N24" s="229"/>
      <c r="O24" s="229">
        <f>SUM(O25:O40)</f>
        <v>81.209999999999994</v>
      </c>
      <c r="P24" s="229"/>
      <c r="Q24" s="229">
        <f>SUM(Q25:Q40)</f>
        <v>0</v>
      </c>
      <c r="R24" s="230"/>
      <c r="S24" s="230"/>
      <c r="T24" s="231"/>
      <c r="U24" s="225"/>
      <c r="V24" s="225">
        <f>SUM(V25:V40)</f>
        <v>47.879999999999995</v>
      </c>
      <c r="W24" s="225"/>
      <c r="X24" s="225"/>
      <c r="Y24" s="225"/>
      <c r="AG24" t="s">
        <v>104</v>
      </c>
    </row>
    <row r="25" spans="1:60" outlineLevel="1" x14ac:dyDescent="0.2">
      <c r="A25" s="233">
        <v>7</v>
      </c>
      <c r="B25" s="234" t="s">
        <v>135</v>
      </c>
      <c r="C25" s="252" t="s">
        <v>136</v>
      </c>
      <c r="D25" s="235" t="s">
        <v>107</v>
      </c>
      <c r="E25" s="236">
        <v>126</v>
      </c>
      <c r="F25" s="237"/>
      <c r="G25" s="238">
        <f>ROUND(E25*F25,2)</f>
        <v>0</v>
      </c>
      <c r="H25" s="237"/>
      <c r="I25" s="238">
        <f>ROUND(E25*H25,2)</f>
        <v>0</v>
      </c>
      <c r="J25" s="237"/>
      <c r="K25" s="238">
        <f>ROUND(E25*J25,2)</f>
        <v>0</v>
      </c>
      <c r="L25" s="238">
        <v>21</v>
      </c>
      <c r="M25" s="238">
        <f>G25*(1+L25/100)</f>
        <v>0</v>
      </c>
      <c r="N25" s="236">
        <v>0</v>
      </c>
      <c r="O25" s="236">
        <f>ROUND(E25*N25,2)</f>
        <v>0</v>
      </c>
      <c r="P25" s="236">
        <v>0</v>
      </c>
      <c r="Q25" s="236">
        <f>ROUND(E25*P25,2)</f>
        <v>0</v>
      </c>
      <c r="R25" s="238" t="s">
        <v>127</v>
      </c>
      <c r="S25" s="238" t="s">
        <v>109</v>
      </c>
      <c r="T25" s="239" t="s">
        <v>109</v>
      </c>
      <c r="U25" s="222">
        <v>0.1</v>
      </c>
      <c r="V25" s="222">
        <f>ROUND(E25*U25,2)</f>
        <v>12.6</v>
      </c>
      <c r="W25" s="222"/>
      <c r="X25" s="222" t="s">
        <v>110</v>
      </c>
      <c r="Y25" s="222" t="s">
        <v>111</v>
      </c>
      <c r="Z25" s="212"/>
      <c r="AA25" s="212"/>
      <c r="AB25" s="212"/>
      <c r="AC25" s="212"/>
      <c r="AD25" s="212"/>
      <c r="AE25" s="212"/>
      <c r="AF25" s="212"/>
      <c r="AG25" s="212" t="s">
        <v>112</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2" x14ac:dyDescent="0.2">
      <c r="A26" s="219"/>
      <c r="B26" s="220"/>
      <c r="C26" s="254" t="s">
        <v>137</v>
      </c>
      <c r="D26" s="241"/>
      <c r="E26" s="241"/>
      <c r="F26" s="241"/>
      <c r="G26" s="241"/>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123</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2" x14ac:dyDescent="0.2">
      <c r="A27" s="219"/>
      <c r="B27" s="220"/>
      <c r="C27" s="253" t="s">
        <v>138</v>
      </c>
      <c r="D27" s="223"/>
      <c r="E27" s="224">
        <v>126</v>
      </c>
      <c r="F27" s="222"/>
      <c r="G27" s="222"/>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114</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33">
        <v>8</v>
      </c>
      <c r="B28" s="234" t="s">
        <v>139</v>
      </c>
      <c r="C28" s="252" t="s">
        <v>140</v>
      </c>
      <c r="D28" s="235" t="s">
        <v>107</v>
      </c>
      <c r="E28" s="236">
        <v>126</v>
      </c>
      <c r="F28" s="237"/>
      <c r="G28" s="238">
        <f>ROUND(E28*F28,2)</f>
        <v>0</v>
      </c>
      <c r="H28" s="237"/>
      <c r="I28" s="238">
        <f>ROUND(E28*H28,2)</f>
        <v>0</v>
      </c>
      <c r="J28" s="237"/>
      <c r="K28" s="238">
        <f>ROUND(E28*J28,2)</f>
        <v>0</v>
      </c>
      <c r="L28" s="238">
        <v>21</v>
      </c>
      <c r="M28" s="238">
        <f>G28*(1+L28/100)</f>
        <v>0</v>
      </c>
      <c r="N28" s="236">
        <v>0.20399999999999999</v>
      </c>
      <c r="O28" s="236">
        <f>ROUND(E28*N28,2)</f>
        <v>25.7</v>
      </c>
      <c r="P28" s="236">
        <v>0</v>
      </c>
      <c r="Q28" s="236">
        <f>ROUND(E28*P28,2)</f>
        <v>0</v>
      </c>
      <c r="R28" s="238" t="s">
        <v>108</v>
      </c>
      <c r="S28" s="238" t="s">
        <v>109</v>
      </c>
      <c r="T28" s="239" t="s">
        <v>109</v>
      </c>
      <c r="U28" s="222">
        <v>0.05</v>
      </c>
      <c r="V28" s="222">
        <f>ROUND(E28*U28,2)</f>
        <v>6.3</v>
      </c>
      <c r="W28" s="222"/>
      <c r="X28" s="222" t="s">
        <v>110</v>
      </c>
      <c r="Y28" s="222" t="s">
        <v>111</v>
      </c>
      <c r="Z28" s="212"/>
      <c r="AA28" s="212"/>
      <c r="AB28" s="212"/>
      <c r="AC28" s="212"/>
      <c r="AD28" s="212"/>
      <c r="AE28" s="212"/>
      <c r="AF28" s="212"/>
      <c r="AG28" s="212" t="s">
        <v>112</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54" t="s">
        <v>141</v>
      </c>
      <c r="D29" s="241"/>
      <c r="E29" s="241"/>
      <c r="F29" s="241"/>
      <c r="G29" s="241"/>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123</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2" x14ac:dyDescent="0.2">
      <c r="A30" s="219"/>
      <c r="B30" s="220"/>
      <c r="C30" s="253" t="s">
        <v>142</v>
      </c>
      <c r="D30" s="223"/>
      <c r="E30" s="224">
        <v>126</v>
      </c>
      <c r="F30" s="222"/>
      <c r="G30" s="222"/>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114</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33">
        <v>9</v>
      </c>
      <c r="B31" s="234" t="s">
        <v>143</v>
      </c>
      <c r="C31" s="252" t="s">
        <v>144</v>
      </c>
      <c r="D31" s="235" t="s">
        <v>107</v>
      </c>
      <c r="E31" s="236">
        <v>126</v>
      </c>
      <c r="F31" s="237"/>
      <c r="G31" s="238">
        <f>ROUND(E31*F31,2)</f>
        <v>0</v>
      </c>
      <c r="H31" s="237"/>
      <c r="I31" s="238">
        <f>ROUND(E31*H31,2)</f>
        <v>0</v>
      </c>
      <c r="J31" s="237"/>
      <c r="K31" s="238">
        <f>ROUND(E31*J31,2)</f>
        <v>0</v>
      </c>
      <c r="L31" s="238">
        <v>21</v>
      </c>
      <c r="M31" s="238">
        <f>G31*(1+L31/100)</f>
        <v>0</v>
      </c>
      <c r="N31" s="236">
        <v>0.18360000000000001</v>
      </c>
      <c r="O31" s="236">
        <f>ROUND(E31*N31,2)</f>
        <v>23.13</v>
      </c>
      <c r="P31" s="236">
        <v>0</v>
      </c>
      <c r="Q31" s="236">
        <f>ROUND(E31*P31,2)</f>
        <v>0</v>
      </c>
      <c r="R31" s="238" t="s">
        <v>108</v>
      </c>
      <c r="S31" s="238" t="s">
        <v>109</v>
      </c>
      <c r="T31" s="239" t="s">
        <v>109</v>
      </c>
      <c r="U31" s="222">
        <v>0.09</v>
      </c>
      <c r="V31" s="222">
        <f>ROUND(E31*U31,2)</f>
        <v>11.34</v>
      </c>
      <c r="W31" s="222"/>
      <c r="X31" s="222" t="s">
        <v>110</v>
      </c>
      <c r="Y31" s="222" t="s">
        <v>111</v>
      </c>
      <c r="Z31" s="212"/>
      <c r="AA31" s="212"/>
      <c r="AB31" s="212"/>
      <c r="AC31" s="212"/>
      <c r="AD31" s="212"/>
      <c r="AE31" s="212"/>
      <c r="AF31" s="212"/>
      <c r="AG31" s="212" t="s">
        <v>112</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2" x14ac:dyDescent="0.2">
      <c r="A32" s="219"/>
      <c r="B32" s="220"/>
      <c r="C32" s="254" t="s">
        <v>141</v>
      </c>
      <c r="D32" s="241"/>
      <c r="E32" s="241"/>
      <c r="F32" s="241"/>
      <c r="G32" s="241"/>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123</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2" x14ac:dyDescent="0.2">
      <c r="A33" s="219"/>
      <c r="B33" s="220"/>
      <c r="C33" s="253" t="s">
        <v>145</v>
      </c>
      <c r="D33" s="223"/>
      <c r="E33" s="224">
        <v>126</v>
      </c>
      <c r="F33" s="222"/>
      <c r="G33" s="22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114</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ht="22.5" outlineLevel="1" x14ac:dyDescent="0.2">
      <c r="A34" s="233">
        <v>10</v>
      </c>
      <c r="B34" s="234" t="s">
        <v>146</v>
      </c>
      <c r="C34" s="252" t="s">
        <v>147</v>
      </c>
      <c r="D34" s="235" t="s">
        <v>107</v>
      </c>
      <c r="E34" s="236">
        <v>1386</v>
      </c>
      <c r="F34" s="237"/>
      <c r="G34" s="238">
        <f>ROUND(E34*F34,2)</f>
        <v>0</v>
      </c>
      <c r="H34" s="237"/>
      <c r="I34" s="238">
        <f>ROUND(E34*H34,2)</f>
        <v>0</v>
      </c>
      <c r="J34" s="237"/>
      <c r="K34" s="238">
        <f>ROUND(E34*J34,2)</f>
        <v>0</v>
      </c>
      <c r="L34" s="238">
        <v>21</v>
      </c>
      <c r="M34" s="238">
        <f>G34*(1+L34/100)</f>
        <v>0</v>
      </c>
      <c r="N34" s="236">
        <v>2.0400000000000001E-2</v>
      </c>
      <c r="O34" s="236">
        <f>ROUND(E34*N34,2)</f>
        <v>28.27</v>
      </c>
      <c r="P34" s="236">
        <v>0</v>
      </c>
      <c r="Q34" s="236">
        <f>ROUND(E34*P34,2)</f>
        <v>0</v>
      </c>
      <c r="R34" s="238" t="s">
        <v>108</v>
      </c>
      <c r="S34" s="238" t="s">
        <v>109</v>
      </c>
      <c r="T34" s="239" t="s">
        <v>109</v>
      </c>
      <c r="U34" s="222">
        <v>0.01</v>
      </c>
      <c r="V34" s="222">
        <f>ROUND(E34*U34,2)</f>
        <v>13.86</v>
      </c>
      <c r="W34" s="222"/>
      <c r="X34" s="222" t="s">
        <v>110</v>
      </c>
      <c r="Y34" s="222" t="s">
        <v>111</v>
      </c>
      <c r="Z34" s="212"/>
      <c r="AA34" s="212"/>
      <c r="AB34" s="212"/>
      <c r="AC34" s="212"/>
      <c r="AD34" s="212"/>
      <c r="AE34" s="212"/>
      <c r="AF34" s="212"/>
      <c r="AG34" s="212" t="s">
        <v>112</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2" x14ac:dyDescent="0.2">
      <c r="A35" s="219"/>
      <c r="B35" s="220"/>
      <c r="C35" s="254" t="s">
        <v>141</v>
      </c>
      <c r="D35" s="241"/>
      <c r="E35" s="241"/>
      <c r="F35" s="241"/>
      <c r="G35" s="241"/>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123</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19"/>
      <c r="B36" s="220"/>
      <c r="C36" s="253" t="s">
        <v>148</v>
      </c>
      <c r="D36" s="223"/>
      <c r="E36" s="224">
        <v>1386</v>
      </c>
      <c r="F36" s="222"/>
      <c r="G36" s="222"/>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114</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3" x14ac:dyDescent="0.2">
      <c r="A37" s="219"/>
      <c r="B37" s="220"/>
      <c r="C37" s="253" t="s">
        <v>149</v>
      </c>
      <c r="D37" s="223"/>
      <c r="E37" s="224"/>
      <c r="F37" s="222"/>
      <c r="G37" s="222"/>
      <c r="H37" s="222"/>
      <c r="I37" s="222"/>
      <c r="J37" s="222"/>
      <c r="K37" s="222"/>
      <c r="L37" s="222"/>
      <c r="M37" s="222"/>
      <c r="N37" s="221"/>
      <c r="O37" s="221"/>
      <c r="P37" s="221"/>
      <c r="Q37" s="221"/>
      <c r="R37" s="222"/>
      <c r="S37" s="222"/>
      <c r="T37" s="222"/>
      <c r="U37" s="222"/>
      <c r="V37" s="222"/>
      <c r="W37" s="222"/>
      <c r="X37" s="222"/>
      <c r="Y37" s="222"/>
      <c r="Z37" s="212"/>
      <c r="AA37" s="212"/>
      <c r="AB37" s="212"/>
      <c r="AC37" s="212"/>
      <c r="AD37" s="212"/>
      <c r="AE37" s="212"/>
      <c r="AF37" s="212"/>
      <c r="AG37" s="212" t="s">
        <v>114</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ht="22.5" outlineLevel="1" x14ac:dyDescent="0.2">
      <c r="A38" s="233">
        <v>11</v>
      </c>
      <c r="B38" s="234" t="s">
        <v>150</v>
      </c>
      <c r="C38" s="252" t="s">
        <v>151</v>
      </c>
      <c r="D38" s="235" t="s">
        <v>121</v>
      </c>
      <c r="E38" s="236">
        <v>27</v>
      </c>
      <c r="F38" s="237"/>
      <c r="G38" s="238">
        <f>ROUND(E38*F38,2)</f>
        <v>0</v>
      </c>
      <c r="H38" s="237"/>
      <c r="I38" s="238">
        <f>ROUND(E38*H38,2)</f>
        <v>0</v>
      </c>
      <c r="J38" s="237"/>
      <c r="K38" s="238">
        <f>ROUND(E38*J38,2)</f>
        <v>0</v>
      </c>
      <c r="L38" s="238">
        <v>21</v>
      </c>
      <c r="M38" s="238">
        <f>G38*(1+L38/100)</f>
        <v>0</v>
      </c>
      <c r="N38" s="236">
        <v>0.15223999999999999</v>
      </c>
      <c r="O38" s="236">
        <f>ROUND(E38*N38,2)</f>
        <v>4.1100000000000003</v>
      </c>
      <c r="P38" s="236">
        <v>0</v>
      </c>
      <c r="Q38" s="236">
        <f>ROUND(E38*P38,2)</f>
        <v>0</v>
      </c>
      <c r="R38" s="238" t="s">
        <v>108</v>
      </c>
      <c r="S38" s="238" t="s">
        <v>109</v>
      </c>
      <c r="T38" s="239" t="s">
        <v>109</v>
      </c>
      <c r="U38" s="222">
        <v>0.14000000000000001</v>
      </c>
      <c r="V38" s="222">
        <f>ROUND(E38*U38,2)</f>
        <v>3.78</v>
      </c>
      <c r="W38" s="222"/>
      <c r="X38" s="222" t="s">
        <v>110</v>
      </c>
      <c r="Y38" s="222" t="s">
        <v>111</v>
      </c>
      <c r="Z38" s="212"/>
      <c r="AA38" s="212"/>
      <c r="AB38" s="212"/>
      <c r="AC38" s="212"/>
      <c r="AD38" s="212"/>
      <c r="AE38" s="212"/>
      <c r="AF38" s="212"/>
      <c r="AG38" s="212" t="s">
        <v>112</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
      <c r="A39" s="219"/>
      <c r="B39" s="220"/>
      <c r="C39" s="254" t="s">
        <v>152</v>
      </c>
      <c r="D39" s="241"/>
      <c r="E39" s="241"/>
      <c r="F39" s="241"/>
      <c r="G39" s="241"/>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123</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2" x14ac:dyDescent="0.2">
      <c r="A40" s="219"/>
      <c r="B40" s="220"/>
      <c r="C40" s="253" t="s">
        <v>153</v>
      </c>
      <c r="D40" s="223"/>
      <c r="E40" s="224">
        <v>27</v>
      </c>
      <c r="F40" s="222"/>
      <c r="G40" s="222"/>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114</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x14ac:dyDescent="0.2">
      <c r="A41" s="226" t="s">
        <v>103</v>
      </c>
      <c r="B41" s="227" t="s">
        <v>63</v>
      </c>
      <c r="C41" s="251" t="s">
        <v>64</v>
      </c>
      <c r="D41" s="228"/>
      <c r="E41" s="229"/>
      <c r="F41" s="230"/>
      <c r="G41" s="230">
        <f>SUMIF(AG42:AG46,"&lt;&gt;NOR",G42:G46)</f>
        <v>0</v>
      </c>
      <c r="H41" s="230"/>
      <c r="I41" s="230">
        <f>SUM(I42:I46)</f>
        <v>0</v>
      </c>
      <c r="J41" s="230"/>
      <c r="K41" s="230">
        <f>SUM(K42:K46)</f>
        <v>0</v>
      </c>
      <c r="L41" s="230"/>
      <c r="M41" s="230">
        <f>SUM(M42:M46)</f>
        <v>0</v>
      </c>
      <c r="N41" s="229"/>
      <c r="O41" s="229">
        <f>SUM(O42:O46)</f>
        <v>3.45</v>
      </c>
      <c r="P41" s="229"/>
      <c r="Q41" s="229">
        <f>SUM(Q42:Q46)</f>
        <v>0</v>
      </c>
      <c r="R41" s="230"/>
      <c r="S41" s="230"/>
      <c r="T41" s="231"/>
      <c r="U41" s="225"/>
      <c r="V41" s="225">
        <f>SUM(V42:V46)</f>
        <v>5.1100000000000003</v>
      </c>
      <c r="W41" s="225"/>
      <c r="X41" s="225"/>
      <c r="Y41" s="225"/>
      <c r="AG41" t="s">
        <v>104</v>
      </c>
    </row>
    <row r="42" spans="1:60" outlineLevel="1" x14ac:dyDescent="0.2">
      <c r="A42" s="233">
        <v>12</v>
      </c>
      <c r="B42" s="234" t="s">
        <v>154</v>
      </c>
      <c r="C42" s="252" t="s">
        <v>155</v>
      </c>
      <c r="D42" s="235" t="s">
        <v>107</v>
      </c>
      <c r="E42" s="236">
        <v>127.8</v>
      </c>
      <c r="F42" s="237"/>
      <c r="G42" s="238">
        <f>ROUND(E42*F42,2)</f>
        <v>0</v>
      </c>
      <c r="H42" s="237"/>
      <c r="I42" s="238">
        <f>ROUND(E42*H42,2)</f>
        <v>0</v>
      </c>
      <c r="J42" s="237"/>
      <c r="K42" s="238">
        <f>ROUND(E42*J42,2)</f>
        <v>0</v>
      </c>
      <c r="L42" s="238">
        <v>21</v>
      </c>
      <c r="M42" s="238">
        <f>G42*(1+L42/100)</f>
        <v>0</v>
      </c>
      <c r="N42" s="236">
        <v>2.7E-2</v>
      </c>
      <c r="O42" s="236">
        <f>ROUND(E42*N42,2)</f>
        <v>3.45</v>
      </c>
      <c r="P42" s="236">
        <v>0</v>
      </c>
      <c r="Q42" s="236">
        <f>ROUND(E42*P42,2)</f>
        <v>0</v>
      </c>
      <c r="R42" s="238"/>
      <c r="S42" s="238" t="s">
        <v>156</v>
      </c>
      <c r="T42" s="239" t="s">
        <v>157</v>
      </c>
      <c r="U42" s="222">
        <v>0.04</v>
      </c>
      <c r="V42" s="222">
        <f>ROUND(E42*U42,2)</f>
        <v>5.1100000000000003</v>
      </c>
      <c r="W42" s="222"/>
      <c r="X42" s="222" t="s">
        <v>110</v>
      </c>
      <c r="Y42" s="222" t="s">
        <v>111</v>
      </c>
      <c r="Z42" s="212"/>
      <c r="AA42" s="212"/>
      <c r="AB42" s="212"/>
      <c r="AC42" s="212"/>
      <c r="AD42" s="212"/>
      <c r="AE42" s="212"/>
      <c r="AF42" s="212"/>
      <c r="AG42" s="212" t="s">
        <v>112</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22.5" outlineLevel="2" x14ac:dyDescent="0.2">
      <c r="A43" s="219"/>
      <c r="B43" s="220"/>
      <c r="C43" s="255" t="s">
        <v>158</v>
      </c>
      <c r="D43" s="242"/>
      <c r="E43" s="242"/>
      <c r="F43" s="242"/>
      <c r="G43" s="24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159</v>
      </c>
      <c r="AH43" s="212"/>
      <c r="AI43" s="212"/>
      <c r="AJ43" s="212"/>
      <c r="AK43" s="212"/>
      <c r="AL43" s="212"/>
      <c r="AM43" s="212"/>
      <c r="AN43" s="212"/>
      <c r="AO43" s="212"/>
      <c r="AP43" s="212"/>
      <c r="AQ43" s="212"/>
      <c r="AR43" s="212"/>
      <c r="AS43" s="212"/>
      <c r="AT43" s="212"/>
      <c r="AU43" s="212"/>
      <c r="AV43" s="212"/>
      <c r="AW43" s="212"/>
      <c r="AX43" s="212"/>
      <c r="AY43" s="212"/>
      <c r="AZ43" s="212"/>
      <c r="BA43" s="240" t="str">
        <f>C43</f>
        <v>vrchní vrstva tl. 11 mm z barevného EPDM granulátu smíchaného se speciálním polyuretanovým pojivem (trvanlivá nášlapná monolitická vrstva bez spojů)</v>
      </c>
      <c r="BB43" s="212"/>
      <c r="BC43" s="212"/>
      <c r="BD43" s="212"/>
      <c r="BE43" s="212"/>
      <c r="BF43" s="212"/>
      <c r="BG43" s="212"/>
      <c r="BH43" s="212"/>
    </row>
    <row r="44" spans="1:60" ht="22.5" outlineLevel="3" x14ac:dyDescent="0.2">
      <c r="A44" s="219"/>
      <c r="B44" s="220"/>
      <c r="C44" s="256" t="s">
        <v>160</v>
      </c>
      <c r="D44" s="243"/>
      <c r="E44" s="243"/>
      <c r="F44" s="243"/>
      <c r="G44" s="243"/>
      <c r="H44" s="222"/>
      <c r="I44" s="222"/>
      <c r="J44" s="222"/>
      <c r="K44" s="222"/>
      <c r="L44" s="222"/>
      <c r="M44" s="222"/>
      <c r="N44" s="221"/>
      <c r="O44" s="221"/>
      <c r="P44" s="221"/>
      <c r="Q44" s="221"/>
      <c r="R44" s="222"/>
      <c r="S44" s="222"/>
      <c r="T44" s="222"/>
      <c r="U44" s="222"/>
      <c r="V44" s="222"/>
      <c r="W44" s="222"/>
      <c r="X44" s="222"/>
      <c r="Y44" s="222"/>
      <c r="Z44" s="212"/>
      <c r="AA44" s="212"/>
      <c r="AB44" s="212"/>
      <c r="AC44" s="212"/>
      <c r="AD44" s="212"/>
      <c r="AE44" s="212"/>
      <c r="AF44" s="212"/>
      <c r="AG44" s="212" t="s">
        <v>159</v>
      </c>
      <c r="AH44" s="212"/>
      <c r="AI44" s="212"/>
      <c r="AJ44" s="212"/>
      <c r="AK44" s="212"/>
      <c r="AL44" s="212"/>
      <c r="AM44" s="212"/>
      <c r="AN44" s="212"/>
      <c r="AO44" s="212"/>
      <c r="AP44" s="212"/>
      <c r="AQ44" s="212"/>
      <c r="AR44" s="212"/>
      <c r="AS44" s="212"/>
      <c r="AT44" s="212"/>
      <c r="AU44" s="212"/>
      <c r="AV44" s="212"/>
      <c r="AW44" s="212"/>
      <c r="AX44" s="212"/>
      <c r="AY44" s="212"/>
      <c r="AZ44" s="212"/>
      <c r="BA44" s="240" t="str">
        <f>C44</f>
        <v>základní vrstva tl. 24 mm z nasekané recyklované technické pryže smíchané se speciálním polyuretanovým pojivem (elastická spodní vrstva)</v>
      </c>
      <c r="BB44" s="212"/>
      <c r="BC44" s="212"/>
      <c r="BD44" s="212"/>
      <c r="BE44" s="212"/>
      <c r="BF44" s="212"/>
      <c r="BG44" s="212"/>
      <c r="BH44" s="212"/>
    </row>
    <row r="45" spans="1:60" outlineLevel="2" x14ac:dyDescent="0.2">
      <c r="A45" s="219"/>
      <c r="B45" s="220"/>
      <c r="C45" s="253" t="s">
        <v>161</v>
      </c>
      <c r="D45" s="223"/>
      <c r="E45" s="224">
        <v>126</v>
      </c>
      <c r="F45" s="222"/>
      <c r="G45" s="222"/>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114</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3" x14ac:dyDescent="0.2">
      <c r="A46" s="219"/>
      <c r="B46" s="220"/>
      <c r="C46" s="253" t="s">
        <v>162</v>
      </c>
      <c r="D46" s="223"/>
      <c r="E46" s="224">
        <v>1.8</v>
      </c>
      <c r="F46" s="222"/>
      <c r="G46" s="222"/>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114</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x14ac:dyDescent="0.2">
      <c r="A47" s="226" t="s">
        <v>103</v>
      </c>
      <c r="B47" s="227" t="s">
        <v>65</v>
      </c>
      <c r="C47" s="251" t="s">
        <v>66</v>
      </c>
      <c r="D47" s="228"/>
      <c r="E47" s="229"/>
      <c r="F47" s="230"/>
      <c r="G47" s="230">
        <f>SUMIF(AG48:AG49,"&lt;&gt;NOR",G48:G49)</f>
        <v>0</v>
      </c>
      <c r="H47" s="230"/>
      <c r="I47" s="230">
        <f>SUM(I48:I49)</f>
        <v>0</v>
      </c>
      <c r="J47" s="230"/>
      <c r="K47" s="230">
        <f>SUM(K48:K49)</f>
        <v>0</v>
      </c>
      <c r="L47" s="230"/>
      <c r="M47" s="230">
        <f>SUM(M48:M49)</f>
        <v>0</v>
      </c>
      <c r="N47" s="229"/>
      <c r="O47" s="229">
        <f>SUM(O48:O49)</f>
        <v>0</v>
      </c>
      <c r="P47" s="229"/>
      <c r="Q47" s="229">
        <f>SUM(Q48:Q49)</f>
        <v>0</v>
      </c>
      <c r="R47" s="230"/>
      <c r="S47" s="230"/>
      <c r="T47" s="231"/>
      <c r="U47" s="225"/>
      <c r="V47" s="225">
        <f>SUM(V48:V49)</f>
        <v>50</v>
      </c>
      <c r="W47" s="225"/>
      <c r="X47" s="225"/>
      <c r="Y47" s="225"/>
      <c r="AG47" t="s">
        <v>104</v>
      </c>
    </row>
    <row r="48" spans="1:60" outlineLevel="1" x14ac:dyDescent="0.2">
      <c r="A48" s="233">
        <v>13</v>
      </c>
      <c r="B48" s="234" t="s">
        <v>163</v>
      </c>
      <c r="C48" s="252" t="s">
        <v>164</v>
      </c>
      <c r="D48" s="235" t="s">
        <v>165</v>
      </c>
      <c r="E48" s="236">
        <v>50</v>
      </c>
      <c r="F48" s="237"/>
      <c r="G48" s="238">
        <f>ROUND(E48*F48,2)</f>
        <v>0</v>
      </c>
      <c r="H48" s="237"/>
      <c r="I48" s="238">
        <f>ROUND(E48*H48,2)</f>
        <v>0</v>
      </c>
      <c r="J48" s="237"/>
      <c r="K48" s="238">
        <f>ROUND(E48*J48,2)</f>
        <v>0</v>
      </c>
      <c r="L48" s="238">
        <v>21</v>
      </c>
      <c r="M48" s="238">
        <f>G48*(1+L48/100)</f>
        <v>0</v>
      </c>
      <c r="N48" s="236">
        <v>0</v>
      </c>
      <c r="O48" s="236">
        <f>ROUND(E48*N48,2)</f>
        <v>0</v>
      </c>
      <c r="P48" s="236">
        <v>0</v>
      </c>
      <c r="Q48" s="236">
        <f>ROUND(E48*P48,2)</f>
        <v>0</v>
      </c>
      <c r="R48" s="238" t="s">
        <v>166</v>
      </c>
      <c r="S48" s="238" t="s">
        <v>109</v>
      </c>
      <c r="T48" s="239" t="s">
        <v>109</v>
      </c>
      <c r="U48" s="222">
        <v>1</v>
      </c>
      <c r="V48" s="222">
        <f>ROUND(E48*U48,2)</f>
        <v>50</v>
      </c>
      <c r="W48" s="222"/>
      <c r="X48" s="222" t="s">
        <v>66</v>
      </c>
      <c r="Y48" s="222" t="s">
        <v>111</v>
      </c>
      <c r="Z48" s="212"/>
      <c r="AA48" s="212"/>
      <c r="AB48" s="212"/>
      <c r="AC48" s="212"/>
      <c r="AD48" s="212"/>
      <c r="AE48" s="212"/>
      <c r="AF48" s="212"/>
      <c r="AG48" s="212" t="s">
        <v>167</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2" x14ac:dyDescent="0.2">
      <c r="A49" s="219"/>
      <c r="B49" s="220"/>
      <c r="C49" s="253" t="s">
        <v>168</v>
      </c>
      <c r="D49" s="223"/>
      <c r="E49" s="224">
        <v>50</v>
      </c>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114</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x14ac:dyDescent="0.2">
      <c r="A50" s="226" t="s">
        <v>103</v>
      </c>
      <c r="B50" s="227" t="s">
        <v>67</v>
      </c>
      <c r="C50" s="251" t="s">
        <v>68</v>
      </c>
      <c r="D50" s="228"/>
      <c r="E50" s="229"/>
      <c r="F50" s="230"/>
      <c r="G50" s="230">
        <f>SUMIF(AG51:AG142,"&lt;&gt;NOR",G51:G142)</f>
        <v>0</v>
      </c>
      <c r="H50" s="230"/>
      <c r="I50" s="230">
        <f>SUM(I51:I142)</f>
        <v>0</v>
      </c>
      <c r="J50" s="230"/>
      <c r="K50" s="230">
        <f>SUM(K51:K142)</f>
        <v>0</v>
      </c>
      <c r="L50" s="230"/>
      <c r="M50" s="230">
        <f>SUM(M51:M142)</f>
        <v>0</v>
      </c>
      <c r="N50" s="229"/>
      <c r="O50" s="229">
        <f>SUM(O51:O142)</f>
        <v>14.35</v>
      </c>
      <c r="P50" s="229"/>
      <c r="Q50" s="229">
        <f>SUM(Q51:Q142)</f>
        <v>0</v>
      </c>
      <c r="R50" s="230"/>
      <c r="S50" s="230"/>
      <c r="T50" s="231"/>
      <c r="U50" s="225"/>
      <c r="V50" s="225">
        <f>SUM(V51:V142)</f>
        <v>48</v>
      </c>
      <c r="W50" s="225"/>
      <c r="X50" s="225"/>
      <c r="Y50" s="225"/>
      <c r="AG50" t="s">
        <v>104</v>
      </c>
    </row>
    <row r="51" spans="1:60" ht="22.5" outlineLevel="1" x14ac:dyDescent="0.2">
      <c r="A51" s="233">
        <v>14</v>
      </c>
      <c r="B51" s="234" t="s">
        <v>169</v>
      </c>
      <c r="C51" s="252" t="s">
        <v>170</v>
      </c>
      <c r="D51" s="235" t="s">
        <v>171</v>
      </c>
      <c r="E51" s="236">
        <v>4</v>
      </c>
      <c r="F51" s="237"/>
      <c r="G51" s="238">
        <f>ROUND(E51*F51,2)</f>
        <v>0</v>
      </c>
      <c r="H51" s="237"/>
      <c r="I51" s="238">
        <f>ROUND(E51*H51,2)</f>
        <v>0</v>
      </c>
      <c r="J51" s="237"/>
      <c r="K51" s="238">
        <f>ROUND(E51*J51,2)</f>
        <v>0</v>
      </c>
      <c r="L51" s="238">
        <v>21</v>
      </c>
      <c r="M51" s="238">
        <f>G51*(1+L51/100)</f>
        <v>0</v>
      </c>
      <c r="N51" s="236">
        <v>1.2630000000000001E-2</v>
      </c>
      <c r="O51" s="236">
        <f>ROUND(E51*N51,2)</f>
        <v>0.05</v>
      </c>
      <c r="P51" s="236">
        <v>0</v>
      </c>
      <c r="Q51" s="236">
        <f>ROUND(E51*P51,2)</f>
        <v>0</v>
      </c>
      <c r="R51" s="238" t="s">
        <v>172</v>
      </c>
      <c r="S51" s="238" t="s">
        <v>109</v>
      </c>
      <c r="T51" s="239" t="s">
        <v>109</v>
      </c>
      <c r="U51" s="222">
        <v>0</v>
      </c>
      <c r="V51" s="222">
        <f>ROUND(E51*U51,2)</f>
        <v>0</v>
      </c>
      <c r="W51" s="222"/>
      <c r="X51" s="222" t="s">
        <v>173</v>
      </c>
      <c r="Y51" s="222" t="s">
        <v>111</v>
      </c>
      <c r="Z51" s="212"/>
      <c r="AA51" s="212"/>
      <c r="AB51" s="212"/>
      <c r="AC51" s="212"/>
      <c r="AD51" s="212"/>
      <c r="AE51" s="212"/>
      <c r="AF51" s="212"/>
      <c r="AG51" s="212" t="s">
        <v>174</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2" x14ac:dyDescent="0.2">
      <c r="A52" s="219"/>
      <c r="B52" s="220"/>
      <c r="C52" s="253" t="s">
        <v>175</v>
      </c>
      <c r="D52" s="223"/>
      <c r="E52" s="224">
        <v>4</v>
      </c>
      <c r="F52" s="222"/>
      <c r="G52" s="222"/>
      <c r="H52" s="222"/>
      <c r="I52" s="222"/>
      <c r="J52" s="222"/>
      <c r="K52" s="222"/>
      <c r="L52" s="222"/>
      <c r="M52" s="222"/>
      <c r="N52" s="221"/>
      <c r="O52" s="221"/>
      <c r="P52" s="221"/>
      <c r="Q52" s="221"/>
      <c r="R52" s="222"/>
      <c r="S52" s="222"/>
      <c r="T52" s="222"/>
      <c r="U52" s="222"/>
      <c r="V52" s="222"/>
      <c r="W52" s="222"/>
      <c r="X52" s="222"/>
      <c r="Y52" s="222"/>
      <c r="Z52" s="212"/>
      <c r="AA52" s="212"/>
      <c r="AB52" s="212"/>
      <c r="AC52" s="212"/>
      <c r="AD52" s="212"/>
      <c r="AE52" s="212"/>
      <c r="AF52" s="212"/>
      <c r="AG52" s="212" t="s">
        <v>114</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33">
        <v>15</v>
      </c>
      <c r="B53" s="234" t="s">
        <v>176</v>
      </c>
      <c r="C53" s="252" t="s">
        <v>177</v>
      </c>
      <c r="D53" s="235" t="s">
        <v>178</v>
      </c>
      <c r="E53" s="236">
        <v>6.8</v>
      </c>
      <c r="F53" s="237"/>
      <c r="G53" s="238">
        <f>ROUND(E53*F53,2)</f>
        <v>0</v>
      </c>
      <c r="H53" s="237"/>
      <c r="I53" s="238">
        <f>ROUND(E53*H53,2)</f>
        <v>0</v>
      </c>
      <c r="J53" s="237"/>
      <c r="K53" s="238">
        <f>ROUND(E53*J53,2)</f>
        <v>0</v>
      </c>
      <c r="L53" s="238">
        <v>21</v>
      </c>
      <c r="M53" s="238">
        <f>G53*(1+L53/100)</f>
        <v>0</v>
      </c>
      <c r="N53" s="236">
        <v>1</v>
      </c>
      <c r="O53" s="236">
        <f>ROUND(E53*N53,2)</f>
        <v>6.8</v>
      </c>
      <c r="P53" s="236">
        <v>0</v>
      </c>
      <c r="Q53" s="236">
        <f>ROUND(E53*P53,2)</f>
        <v>0</v>
      </c>
      <c r="R53" s="238" t="s">
        <v>172</v>
      </c>
      <c r="S53" s="238" t="s">
        <v>109</v>
      </c>
      <c r="T53" s="239" t="s">
        <v>109</v>
      </c>
      <c r="U53" s="222">
        <v>0</v>
      </c>
      <c r="V53" s="222">
        <f>ROUND(E53*U53,2)</f>
        <v>0</v>
      </c>
      <c r="W53" s="222"/>
      <c r="X53" s="222" t="s">
        <v>173</v>
      </c>
      <c r="Y53" s="222" t="s">
        <v>111</v>
      </c>
      <c r="Z53" s="212"/>
      <c r="AA53" s="212"/>
      <c r="AB53" s="212"/>
      <c r="AC53" s="212"/>
      <c r="AD53" s="212"/>
      <c r="AE53" s="212"/>
      <c r="AF53" s="212"/>
      <c r="AG53" s="212" t="s">
        <v>174</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2" x14ac:dyDescent="0.2">
      <c r="A54" s="219"/>
      <c r="B54" s="220"/>
      <c r="C54" s="253" t="s">
        <v>179</v>
      </c>
      <c r="D54" s="223"/>
      <c r="E54" s="224">
        <v>6.8</v>
      </c>
      <c r="F54" s="222"/>
      <c r="G54" s="222"/>
      <c r="H54" s="222"/>
      <c r="I54" s="222"/>
      <c r="J54" s="222"/>
      <c r="K54" s="222"/>
      <c r="L54" s="222"/>
      <c r="M54" s="222"/>
      <c r="N54" s="221"/>
      <c r="O54" s="221"/>
      <c r="P54" s="221"/>
      <c r="Q54" s="221"/>
      <c r="R54" s="222"/>
      <c r="S54" s="222"/>
      <c r="T54" s="222"/>
      <c r="U54" s="222"/>
      <c r="V54" s="222"/>
      <c r="W54" s="222"/>
      <c r="X54" s="222"/>
      <c r="Y54" s="222"/>
      <c r="Z54" s="212"/>
      <c r="AA54" s="212"/>
      <c r="AB54" s="212"/>
      <c r="AC54" s="212"/>
      <c r="AD54" s="212"/>
      <c r="AE54" s="212"/>
      <c r="AF54" s="212"/>
      <c r="AG54" s="212" t="s">
        <v>114</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3" x14ac:dyDescent="0.2">
      <c r="A55" s="219"/>
      <c r="B55" s="220"/>
      <c r="C55" s="253" t="s">
        <v>180</v>
      </c>
      <c r="D55" s="223"/>
      <c r="E55" s="224"/>
      <c r="F55" s="222"/>
      <c r="G55" s="222"/>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114</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33">
        <v>16</v>
      </c>
      <c r="B56" s="234" t="s">
        <v>181</v>
      </c>
      <c r="C56" s="252" t="s">
        <v>182</v>
      </c>
      <c r="D56" s="235" t="s">
        <v>183</v>
      </c>
      <c r="E56" s="236">
        <v>3</v>
      </c>
      <c r="F56" s="237"/>
      <c r="G56" s="238">
        <f>ROUND(E56*F56,2)</f>
        <v>0</v>
      </c>
      <c r="H56" s="237"/>
      <c r="I56" s="238">
        <f>ROUND(E56*H56,2)</f>
        <v>0</v>
      </c>
      <c r="J56" s="237"/>
      <c r="K56" s="238">
        <f>ROUND(E56*J56,2)</f>
        <v>0</v>
      </c>
      <c r="L56" s="238">
        <v>21</v>
      </c>
      <c r="M56" s="238">
        <f>G56*(1+L56/100)</f>
        <v>0</v>
      </c>
      <c r="N56" s="236">
        <v>2.5</v>
      </c>
      <c r="O56" s="236">
        <f>ROUND(E56*N56,2)</f>
        <v>7.5</v>
      </c>
      <c r="P56" s="236">
        <v>0</v>
      </c>
      <c r="Q56" s="236">
        <f>ROUND(E56*P56,2)</f>
        <v>0</v>
      </c>
      <c r="R56" s="238" t="s">
        <v>172</v>
      </c>
      <c r="S56" s="238" t="s">
        <v>109</v>
      </c>
      <c r="T56" s="239" t="s">
        <v>109</v>
      </c>
      <c r="U56" s="222">
        <v>0</v>
      </c>
      <c r="V56" s="222">
        <f>ROUND(E56*U56,2)</f>
        <v>0</v>
      </c>
      <c r="W56" s="222"/>
      <c r="X56" s="222" t="s">
        <v>173</v>
      </c>
      <c r="Y56" s="222" t="s">
        <v>111</v>
      </c>
      <c r="Z56" s="212"/>
      <c r="AA56" s="212"/>
      <c r="AB56" s="212"/>
      <c r="AC56" s="212"/>
      <c r="AD56" s="212"/>
      <c r="AE56" s="212"/>
      <c r="AF56" s="212"/>
      <c r="AG56" s="212" t="s">
        <v>174</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2" x14ac:dyDescent="0.2">
      <c r="A57" s="219"/>
      <c r="B57" s="220"/>
      <c r="C57" s="253" t="s">
        <v>184</v>
      </c>
      <c r="D57" s="223"/>
      <c r="E57" s="224">
        <v>3</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114</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33">
        <v>17</v>
      </c>
      <c r="B58" s="234" t="s">
        <v>185</v>
      </c>
      <c r="C58" s="252" t="s">
        <v>186</v>
      </c>
      <c r="D58" s="235" t="s">
        <v>187</v>
      </c>
      <c r="E58" s="236">
        <v>6.8</v>
      </c>
      <c r="F58" s="237"/>
      <c r="G58" s="238">
        <f>ROUND(E58*F58,2)</f>
        <v>0</v>
      </c>
      <c r="H58" s="237"/>
      <c r="I58" s="238">
        <f>ROUND(E58*H58,2)</f>
        <v>0</v>
      </c>
      <c r="J58" s="237"/>
      <c r="K58" s="238">
        <f>ROUND(E58*J58,2)</f>
        <v>0</v>
      </c>
      <c r="L58" s="238">
        <v>21</v>
      </c>
      <c r="M58" s="238">
        <f>G58*(1+L58/100)</f>
        <v>0</v>
      </c>
      <c r="N58" s="236">
        <v>0</v>
      </c>
      <c r="O58" s="236">
        <f>ROUND(E58*N58,2)</f>
        <v>0</v>
      </c>
      <c r="P58" s="236">
        <v>0</v>
      </c>
      <c r="Q58" s="236">
        <f>ROUND(E58*P58,2)</f>
        <v>0</v>
      </c>
      <c r="R58" s="238"/>
      <c r="S58" s="238" t="s">
        <v>156</v>
      </c>
      <c r="T58" s="239" t="s">
        <v>157</v>
      </c>
      <c r="U58" s="222">
        <v>0</v>
      </c>
      <c r="V58" s="222">
        <f>ROUND(E58*U58,2)</f>
        <v>0</v>
      </c>
      <c r="W58" s="222"/>
      <c r="X58" s="222" t="s">
        <v>110</v>
      </c>
      <c r="Y58" s="222" t="s">
        <v>111</v>
      </c>
      <c r="Z58" s="212"/>
      <c r="AA58" s="212"/>
      <c r="AB58" s="212"/>
      <c r="AC58" s="212"/>
      <c r="AD58" s="212"/>
      <c r="AE58" s="212"/>
      <c r="AF58" s="212"/>
      <c r="AG58" s="212" t="s">
        <v>112</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2" x14ac:dyDescent="0.2">
      <c r="A59" s="219"/>
      <c r="B59" s="220"/>
      <c r="C59" s="253" t="s">
        <v>179</v>
      </c>
      <c r="D59" s="223"/>
      <c r="E59" s="224">
        <v>6.8</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114</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53" t="s">
        <v>180</v>
      </c>
      <c r="D60" s="223"/>
      <c r="E60" s="224"/>
      <c r="F60" s="222"/>
      <c r="G60" s="222"/>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114</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33">
        <v>18</v>
      </c>
      <c r="B61" s="234" t="s">
        <v>188</v>
      </c>
      <c r="C61" s="252" t="s">
        <v>189</v>
      </c>
      <c r="D61" s="235" t="s">
        <v>190</v>
      </c>
      <c r="E61" s="236">
        <v>3</v>
      </c>
      <c r="F61" s="237"/>
      <c r="G61" s="238">
        <f>ROUND(E61*F61,2)</f>
        <v>0</v>
      </c>
      <c r="H61" s="237"/>
      <c r="I61" s="238">
        <f>ROUND(E61*H61,2)</f>
        <v>0</v>
      </c>
      <c r="J61" s="237"/>
      <c r="K61" s="238">
        <f>ROUND(E61*J61,2)</f>
        <v>0</v>
      </c>
      <c r="L61" s="238">
        <v>21</v>
      </c>
      <c r="M61" s="238">
        <f>G61*(1+L61/100)</f>
        <v>0</v>
      </c>
      <c r="N61" s="236">
        <v>0</v>
      </c>
      <c r="O61" s="236">
        <f>ROUND(E61*N61,2)</f>
        <v>0</v>
      </c>
      <c r="P61" s="236">
        <v>0</v>
      </c>
      <c r="Q61" s="236">
        <f>ROUND(E61*P61,2)</f>
        <v>0</v>
      </c>
      <c r="R61" s="238"/>
      <c r="S61" s="238" t="s">
        <v>156</v>
      </c>
      <c r="T61" s="239" t="s">
        <v>157</v>
      </c>
      <c r="U61" s="222">
        <v>0</v>
      </c>
      <c r="V61" s="222">
        <f>ROUND(E61*U61,2)</f>
        <v>0</v>
      </c>
      <c r="W61" s="222"/>
      <c r="X61" s="222" t="s">
        <v>110</v>
      </c>
      <c r="Y61" s="222" t="s">
        <v>111</v>
      </c>
      <c r="Z61" s="212"/>
      <c r="AA61" s="212"/>
      <c r="AB61" s="212"/>
      <c r="AC61" s="212"/>
      <c r="AD61" s="212"/>
      <c r="AE61" s="212"/>
      <c r="AF61" s="212"/>
      <c r="AG61" s="212" t="s">
        <v>112</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2" x14ac:dyDescent="0.2">
      <c r="A62" s="219"/>
      <c r="B62" s="220"/>
      <c r="C62" s="253" t="s">
        <v>184</v>
      </c>
      <c r="D62" s="223"/>
      <c r="E62" s="224">
        <v>3</v>
      </c>
      <c r="F62" s="222"/>
      <c r="G62" s="222"/>
      <c r="H62" s="222"/>
      <c r="I62" s="222"/>
      <c r="J62" s="222"/>
      <c r="K62" s="222"/>
      <c r="L62" s="222"/>
      <c r="M62" s="222"/>
      <c r="N62" s="221"/>
      <c r="O62" s="221"/>
      <c r="P62" s="221"/>
      <c r="Q62" s="221"/>
      <c r="R62" s="222"/>
      <c r="S62" s="222"/>
      <c r="T62" s="222"/>
      <c r="U62" s="222"/>
      <c r="V62" s="222"/>
      <c r="W62" s="222"/>
      <c r="X62" s="222"/>
      <c r="Y62" s="222"/>
      <c r="Z62" s="212"/>
      <c r="AA62" s="212"/>
      <c r="AB62" s="212"/>
      <c r="AC62" s="212"/>
      <c r="AD62" s="212"/>
      <c r="AE62" s="212"/>
      <c r="AF62" s="212"/>
      <c r="AG62" s="212" t="s">
        <v>114</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33">
        <v>19</v>
      </c>
      <c r="B63" s="234" t="s">
        <v>191</v>
      </c>
      <c r="C63" s="252" t="s">
        <v>192</v>
      </c>
      <c r="D63" s="235" t="s">
        <v>187</v>
      </c>
      <c r="E63" s="236">
        <v>0.05</v>
      </c>
      <c r="F63" s="237"/>
      <c r="G63" s="238">
        <f>ROUND(E63*F63,2)</f>
        <v>0</v>
      </c>
      <c r="H63" s="237"/>
      <c r="I63" s="238">
        <f>ROUND(E63*H63,2)</f>
        <v>0</v>
      </c>
      <c r="J63" s="237"/>
      <c r="K63" s="238">
        <f>ROUND(E63*J63,2)</f>
        <v>0</v>
      </c>
      <c r="L63" s="238">
        <v>21</v>
      </c>
      <c r="M63" s="238">
        <f>G63*(1+L63/100)</f>
        <v>0</v>
      </c>
      <c r="N63" s="236">
        <v>0</v>
      </c>
      <c r="O63" s="236">
        <f>ROUND(E63*N63,2)</f>
        <v>0</v>
      </c>
      <c r="P63" s="236">
        <v>0</v>
      </c>
      <c r="Q63" s="236">
        <f>ROUND(E63*P63,2)</f>
        <v>0</v>
      </c>
      <c r="R63" s="238"/>
      <c r="S63" s="238" t="s">
        <v>156</v>
      </c>
      <c r="T63" s="239" t="s">
        <v>157</v>
      </c>
      <c r="U63" s="222">
        <v>0</v>
      </c>
      <c r="V63" s="222">
        <f>ROUND(E63*U63,2)</f>
        <v>0</v>
      </c>
      <c r="W63" s="222"/>
      <c r="X63" s="222" t="s">
        <v>110</v>
      </c>
      <c r="Y63" s="222" t="s">
        <v>111</v>
      </c>
      <c r="Z63" s="212"/>
      <c r="AA63" s="212"/>
      <c r="AB63" s="212"/>
      <c r="AC63" s="212"/>
      <c r="AD63" s="212"/>
      <c r="AE63" s="212"/>
      <c r="AF63" s="212"/>
      <c r="AG63" s="212" t="s">
        <v>112</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2" x14ac:dyDescent="0.2">
      <c r="A64" s="219"/>
      <c r="B64" s="220"/>
      <c r="C64" s="253" t="s">
        <v>193</v>
      </c>
      <c r="D64" s="223"/>
      <c r="E64" s="224">
        <v>0.05</v>
      </c>
      <c r="F64" s="222"/>
      <c r="G64" s="222"/>
      <c r="H64" s="222"/>
      <c r="I64" s="222"/>
      <c r="J64" s="222"/>
      <c r="K64" s="222"/>
      <c r="L64" s="222"/>
      <c r="M64" s="222"/>
      <c r="N64" s="221"/>
      <c r="O64" s="221"/>
      <c r="P64" s="221"/>
      <c r="Q64" s="221"/>
      <c r="R64" s="222"/>
      <c r="S64" s="222"/>
      <c r="T64" s="222"/>
      <c r="U64" s="222"/>
      <c r="V64" s="222"/>
      <c r="W64" s="222"/>
      <c r="X64" s="222"/>
      <c r="Y64" s="222"/>
      <c r="Z64" s="212"/>
      <c r="AA64" s="212"/>
      <c r="AB64" s="212"/>
      <c r="AC64" s="212"/>
      <c r="AD64" s="212"/>
      <c r="AE64" s="212"/>
      <c r="AF64" s="212"/>
      <c r="AG64" s="212" t="s">
        <v>114</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ht="22.5" outlineLevel="1" x14ac:dyDescent="0.2">
      <c r="A65" s="233">
        <v>20</v>
      </c>
      <c r="B65" s="234" t="s">
        <v>194</v>
      </c>
      <c r="C65" s="252" t="s">
        <v>195</v>
      </c>
      <c r="D65" s="235" t="s">
        <v>196</v>
      </c>
      <c r="E65" s="236">
        <v>1</v>
      </c>
      <c r="F65" s="237"/>
      <c r="G65" s="238">
        <f>ROUND(E65*F65,2)</f>
        <v>0</v>
      </c>
      <c r="H65" s="237"/>
      <c r="I65" s="238">
        <f>ROUND(E65*H65,2)</f>
        <v>0</v>
      </c>
      <c r="J65" s="237"/>
      <c r="K65" s="238">
        <f>ROUND(E65*J65,2)</f>
        <v>0</v>
      </c>
      <c r="L65" s="238">
        <v>21</v>
      </c>
      <c r="M65" s="238">
        <f>G65*(1+L65/100)</f>
        <v>0</v>
      </c>
      <c r="N65" s="236">
        <v>0</v>
      </c>
      <c r="O65" s="236">
        <f>ROUND(E65*N65,2)</f>
        <v>0</v>
      </c>
      <c r="P65" s="236">
        <v>0</v>
      </c>
      <c r="Q65" s="236">
        <f>ROUND(E65*P65,2)</f>
        <v>0</v>
      </c>
      <c r="R65" s="238"/>
      <c r="S65" s="238" t="s">
        <v>156</v>
      </c>
      <c r="T65" s="239" t="s">
        <v>157</v>
      </c>
      <c r="U65" s="222">
        <v>0</v>
      </c>
      <c r="V65" s="222">
        <f>ROUND(E65*U65,2)</f>
        <v>0</v>
      </c>
      <c r="W65" s="222"/>
      <c r="X65" s="222" t="s">
        <v>110</v>
      </c>
      <c r="Y65" s="222" t="s">
        <v>111</v>
      </c>
      <c r="Z65" s="212"/>
      <c r="AA65" s="212"/>
      <c r="AB65" s="212"/>
      <c r="AC65" s="212"/>
      <c r="AD65" s="212"/>
      <c r="AE65" s="212"/>
      <c r="AF65" s="212"/>
      <c r="AG65" s="212" t="s">
        <v>112</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2.5" outlineLevel="2" x14ac:dyDescent="0.2">
      <c r="A66" s="219"/>
      <c r="B66" s="220"/>
      <c r="C66" s="255" t="s">
        <v>197</v>
      </c>
      <c r="D66" s="242"/>
      <c r="E66" s="242"/>
      <c r="F66" s="242"/>
      <c r="G66" s="242"/>
      <c r="H66" s="222"/>
      <c r="I66" s="222"/>
      <c r="J66" s="222"/>
      <c r="K66" s="222"/>
      <c r="L66" s="222"/>
      <c r="M66" s="222"/>
      <c r="N66" s="221"/>
      <c r="O66" s="221"/>
      <c r="P66" s="221"/>
      <c r="Q66" s="221"/>
      <c r="R66" s="222"/>
      <c r="S66" s="222"/>
      <c r="T66" s="222"/>
      <c r="U66" s="222"/>
      <c r="V66" s="222"/>
      <c r="W66" s="222"/>
      <c r="X66" s="222"/>
      <c r="Y66" s="222"/>
      <c r="Z66" s="212"/>
      <c r="AA66" s="212"/>
      <c r="AB66" s="212"/>
      <c r="AC66" s="212"/>
      <c r="AD66" s="212"/>
      <c r="AE66" s="212"/>
      <c r="AF66" s="212"/>
      <c r="AG66" s="212" t="s">
        <v>159</v>
      </c>
      <c r="AH66" s="212"/>
      <c r="AI66" s="212"/>
      <c r="AJ66" s="212"/>
      <c r="AK66" s="212"/>
      <c r="AL66" s="212"/>
      <c r="AM66" s="212"/>
      <c r="AN66" s="212"/>
      <c r="AO66" s="212"/>
      <c r="AP66" s="212"/>
      <c r="AQ66" s="212"/>
      <c r="AR66" s="212"/>
      <c r="AS66" s="212"/>
      <c r="AT66" s="212"/>
      <c r="AU66" s="212"/>
      <c r="AV66" s="212"/>
      <c r="AW66" s="212"/>
      <c r="AX66" s="212"/>
      <c r="AY66" s="212"/>
      <c r="AZ66" s="212"/>
      <c r="BA66" s="240" t="str">
        <f>C66</f>
        <v>Kopcem bude procházet rohový prolézací trubkový nerezový (celokovový) tunel o průměru 0,6 m a délky min. 6 m zahnutý přibližně do pravého úhlu s dvěma rameny délky min. 3 m a s dvěma výlezovými otvory.</v>
      </c>
      <c r="BB66" s="212"/>
      <c r="BC66" s="212"/>
      <c r="BD66" s="212"/>
      <c r="BE66" s="212"/>
      <c r="BF66" s="212"/>
      <c r="BG66" s="212"/>
      <c r="BH66" s="212"/>
    </row>
    <row r="67" spans="1:60" outlineLevel="2" x14ac:dyDescent="0.2">
      <c r="A67" s="219"/>
      <c r="B67" s="220"/>
      <c r="C67" s="253" t="s">
        <v>198</v>
      </c>
      <c r="D67" s="223"/>
      <c r="E67" s="224">
        <v>1</v>
      </c>
      <c r="F67" s="222"/>
      <c r="G67" s="222"/>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114</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33">
        <v>21</v>
      </c>
      <c r="B68" s="234" t="s">
        <v>199</v>
      </c>
      <c r="C68" s="252" t="s">
        <v>200</v>
      </c>
      <c r="D68" s="235" t="s">
        <v>196</v>
      </c>
      <c r="E68" s="236">
        <v>3</v>
      </c>
      <c r="F68" s="237"/>
      <c r="G68" s="238">
        <f>ROUND(E68*F68,2)</f>
        <v>0</v>
      </c>
      <c r="H68" s="237"/>
      <c r="I68" s="238">
        <f>ROUND(E68*H68,2)</f>
        <v>0</v>
      </c>
      <c r="J68" s="237"/>
      <c r="K68" s="238">
        <f>ROUND(E68*J68,2)</f>
        <v>0</v>
      </c>
      <c r="L68" s="238">
        <v>21</v>
      </c>
      <c r="M68" s="238">
        <f>G68*(1+L68/100)</f>
        <v>0</v>
      </c>
      <c r="N68" s="236">
        <v>0</v>
      </c>
      <c r="O68" s="236">
        <f>ROUND(E68*N68,2)</f>
        <v>0</v>
      </c>
      <c r="P68" s="236">
        <v>0</v>
      </c>
      <c r="Q68" s="236">
        <f>ROUND(E68*P68,2)</f>
        <v>0</v>
      </c>
      <c r="R68" s="238"/>
      <c r="S68" s="238" t="s">
        <v>156</v>
      </c>
      <c r="T68" s="239" t="s">
        <v>157</v>
      </c>
      <c r="U68" s="222">
        <v>0</v>
      </c>
      <c r="V68" s="222">
        <f>ROUND(E68*U68,2)</f>
        <v>0</v>
      </c>
      <c r="W68" s="222"/>
      <c r="X68" s="222" t="s">
        <v>110</v>
      </c>
      <c r="Y68" s="222" t="s">
        <v>111</v>
      </c>
      <c r="Z68" s="212"/>
      <c r="AA68" s="212"/>
      <c r="AB68" s="212"/>
      <c r="AC68" s="212"/>
      <c r="AD68" s="212"/>
      <c r="AE68" s="212"/>
      <c r="AF68" s="212"/>
      <c r="AG68" s="212" t="s">
        <v>112</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2" x14ac:dyDescent="0.2">
      <c r="A69" s="219"/>
      <c r="B69" s="220"/>
      <c r="C69" s="255" t="s">
        <v>201</v>
      </c>
      <c r="D69" s="242"/>
      <c r="E69" s="242"/>
      <c r="F69" s="242"/>
      <c r="G69" s="24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159</v>
      </c>
      <c r="AH69" s="212"/>
      <c r="AI69" s="212"/>
      <c r="AJ69" s="212"/>
      <c r="AK69" s="212"/>
      <c r="AL69" s="212"/>
      <c r="AM69" s="212"/>
      <c r="AN69" s="212"/>
      <c r="AO69" s="212"/>
      <c r="AP69" s="212"/>
      <c r="AQ69" s="212"/>
      <c r="AR69" s="212"/>
      <c r="AS69" s="212"/>
      <c r="AT69" s="212"/>
      <c r="AU69" s="212"/>
      <c r="AV69" s="212"/>
      <c r="AW69" s="212"/>
      <c r="AX69" s="212"/>
      <c r="AY69" s="212"/>
      <c r="AZ69" s="212"/>
      <c r="BA69" s="240" t="str">
        <f>C69</f>
        <v>Na povrchu kopce budou vytvořeny 3 kuličkové housenkové dráhy provedené z probarveného granulátu EPDM.</v>
      </c>
      <c r="BB69" s="212"/>
      <c r="BC69" s="212"/>
      <c r="BD69" s="212"/>
      <c r="BE69" s="212"/>
      <c r="BF69" s="212"/>
      <c r="BG69" s="212"/>
      <c r="BH69" s="212"/>
    </row>
    <row r="70" spans="1:60" outlineLevel="2" x14ac:dyDescent="0.2">
      <c r="A70" s="219"/>
      <c r="B70" s="220"/>
      <c r="C70" s="253" t="s">
        <v>202</v>
      </c>
      <c r="D70" s="223"/>
      <c r="E70" s="224">
        <v>3</v>
      </c>
      <c r="F70" s="222"/>
      <c r="G70" s="222"/>
      <c r="H70" s="222"/>
      <c r="I70" s="222"/>
      <c r="J70" s="222"/>
      <c r="K70" s="222"/>
      <c r="L70" s="222"/>
      <c r="M70" s="222"/>
      <c r="N70" s="221"/>
      <c r="O70" s="221"/>
      <c r="P70" s="221"/>
      <c r="Q70" s="221"/>
      <c r="R70" s="222"/>
      <c r="S70" s="222"/>
      <c r="T70" s="222"/>
      <c r="U70" s="222"/>
      <c r="V70" s="222"/>
      <c r="W70" s="222"/>
      <c r="X70" s="222"/>
      <c r="Y70" s="222"/>
      <c r="Z70" s="212"/>
      <c r="AA70" s="212"/>
      <c r="AB70" s="212"/>
      <c r="AC70" s="212"/>
      <c r="AD70" s="212"/>
      <c r="AE70" s="212"/>
      <c r="AF70" s="212"/>
      <c r="AG70" s="212" t="s">
        <v>114</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22.5" outlineLevel="1" x14ac:dyDescent="0.2">
      <c r="A71" s="233">
        <v>22</v>
      </c>
      <c r="B71" s="234" t="s">
        <v>203</v>
      </c>
      <c r="C71" s="252" t="s">
        <v>204</v>
      </c>
      <c r="D71" s="235" t="s">
        <v>196</v>
      </c>
      <c r="E71" s="236">
        <v>4</v>
      </c>
      <c r="F71" s="237"/>
      <c r="G71" s="238">
        <f>ROUND(E71*F71,2)</f>
        <v>0</v>
      </c>
      <c r="H71" s="237"/>
      <c r="I71" s="238">
        <f>ROUND(E71*H71,2)</f>
        <v>0</v>
      </c>
      <c r="J71" s="237"/>
      <c r="K71" s="238">
        <f>ROUND(E71*J71,2)</f>
        <v>0</v>
      </c>
      <c r="L71" s="238">
        <v>21</v>
      </c>
      <c r="M71" s="238">
        <f>G71*(1+L71/100)</f>
        <v>0</v>
      </c>
      <c r="N71" s="236">
        <v>0</v>
      </c>
      <c r="O71" s="236">
        <f>ROUND(E71*N71,2)</f>
        <v>0</v>
      </c>
      <c r="P71" s="236">
        <v>0</v>
      </c>
      <c r="Q71" s="236">
        <f>ROUND(E71*P71,2)</f>
        <v>0</v>
      </c>
      <c r="R71" s="238"/>
      <c r="S71" s="238" t="s">
        <v>156</v>
      </c>
      <c r="T71" s="239" t="s">
        <v>157</v>
      </c>
      <c r="U71" s="222">
        <v>0</v>
      </c>
      <c r="V71" s="222">
        <f>ROUND(E71*U71,2)</f>
        <v>0</v>
      </c>
      <c r="W71" s="222"/>
      <c r="X71" s="222" t="s">
        <v>110</v>
      </c>
      <c r="Y71" s="222" t="s">
        <v>111</v>
      </c>
      <c r="Z71" s="212"/>
      <c r="AA71" s="212"/>
      <c r="AB71" s="212"/>
      <c r="AC71" s="212"/>
      <c r="AD71" s="212"/>
      <c r="AE71" s="212"/>
      <c r="AF71" s="212"/>
      <c r="AG71" s="212" t="s">
        <v>112</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ht="22.5" outlineLevel="2" x14ac:dyDescent="0.2">
      <c r="A72" s="219"/>
      <c r="B72" s="220"/>
      <c r="C72" s="255" t="s">
        <v>205</v>
      </c>
      <c r="D72" s="242"/>
      <c r="E72" s="242"/>
      <c r="F72" s="242"/>
      <c r="G72" s="242"/>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159</v>
      </c>
      <c r="AH72" s="212"/>
      <c r="AI72" s="212"/>
      <c r="AJ72" s="212"/>
      <c r="AK72" s="212"/>
      <c r="AL72" s="212"/>
      <c r="AM72" s="212"/>
      <c r="AN72" s="212"/>
      <c r="AO72" s="212"/>
      <c r="AP72" s="212"/>
      <c r="AQ72" s="212"/>
      <c r="AR72" s="212"/>
      <c r="AS72" s="212"/>
      <c r="AT72" s="212"/>
      <c r="AU72" s="212"/>
      <c r="AV72" s="212"/>
      <c r="AW72" s="212"/>
      <c r="AX72" s="212"/>
      <c r="AY72" s="212"/>
      <c r="AZ72" s="212"/>
      <c r="BA72" s="240" t="str">
        <f>C72</f>
        <v>Výstup na vrchol kopce bude pomocí 4 ks malých výlezových 3D  polokoulí průměru 200 mm a výšky 100 mm provedené z probarveného granulátu EPDM.</v>
      </c>
      <c r="BB72" s="212"/>
      <c r="BC72" s="212"/>
      <c r="BD72" s="212"/>
      <c r="BE72" s="212"/>
      <c r="BF72" s="212"/>
      <c r="BG72" s="212"/>
      <c r="BH72" s="212"/>
    </row>
    <row r="73" spans="1:60" outlineLevel="2" x14ac:dyDescent="0.2">
      <c r="A73" s="219"/>
      <c r="B73" s="220"/>
      <c r="C73" s="253" t="s">
        <v>206</v>
      </c>
      <c r="D73" s="223"/>
      <c r="E73" s="224">
        <v>4</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114</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1" x14ac:dyDescent="0.2">
      <c r="A74" s="233">
        <v>23</v>
      </c>
      <c r="B74" s="234" t="s">
        <v>207</v>
      </c>
      <c r="C74" s="252" t="s">
        <v>208</v>
      </c>
      <c r="D74" s="235" t="s">
        <v>196</v>
      </c>
      <c r="E74" s="236">
        <v>1</v>
      </c>
      <c r="F74" s="237"/>
      <c r="G74" s="238">
        <f>ROUND(E74*F74,2)</f>
        <v>0</v>
      </c>
      <c r="H74" s="237"/>
      <c r="I74" s="238">
        <f>ROUND(E74*H74,2)</f>
        <v>0</v>
      </c>
      <c r="J74" s="237"/>
      <c r="K74" s="238">
        <f>ROUND(E74*J74,2)</f>
        <v>0</v>
      </c>
      <c r="L74" s="238">
        <v>21</v>
      </c>
      <c r="M74" s="238">
        <f>G74*(1+L74/100)</f>
        <v>0</v>
      </c>
      <c r="N74" s="236">
        <v>0</v>
      </c>
      <c r="O74" s="236">
        <f>ROUND(E74*N74,2)</f>
        <v>0</v>
      </c>
      <c r="P74" s="236">
        <v>0</v>
      </c>
      <c r="Q74" s="236">
        <f>ROUND(E74*P74,2)</f>
        <v>0</v>
      </c>
      <c r="R74" s="238"/>
      <c r="S74" s="238" t="s">
        <v>156</v>
      </c>
      <c r="T74" s="239" t="s">
        <v>157</v>
      </c>
      <c r="U74" s="222">
        <v>0</v>
      </c>
      <c r="V74" s="222">
        <f>ROUND(E74*U74,2)</f>
        <v>0</v>
      </c>
      <c r="W74" s="222"/>
      <c r="X74" s="222" t="s">
        <v>110</v>
      </c>
      <c r="Y74" s="222" t="s">
        <v>111</v>
      </c>
      <c r="Z74" s="212"/>
      <c r="AA74" s="212"/>
      <c r="AB74" s="212"/>
      <c r="AC74" s="212"/>
      <c r="AD74" s="212"/>
      <c r="AE74" s="212"/>
      <c r="AF74" s="212"/>
      <c r="AG74" s="212" t="s">
        <v>112</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22.5" outlineLevel="2" x14ac:dyDescent="0.2">
      <c r="A75" s="219"/>
      <c r="B75" s="220"/>
      <c r="C75" s="255" t="s">
        <v>209</v>
      </c>
      <c r="D75" s="242"/>
      <c r="E75" s="242"/>
      <c r="F75" s="242"/>
      <c r="G75" s="24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159</v>
      </c>
      <c r="AH75" s="212"/>
      <c r="AI75" s="212"/>
      <c r="AJ75" s="212"/>
      <c r="AK75" s="212"/>
      <c r="AL75" s="212"/>
      <c r="AM75" s="212"/>
      <c r="AN75" s="212"/>
      <c r="AO75" s="212"/>
      <c r="AP75" s="212"/>
      <c r="AQ75" s="212"/>
      <c r="AR75" s="212"/>
      <c r="AS75" s="212"/>
      <c r="AT75" s="212"/>
      <c r="AU75" s="212"/>
      <c r="AV75" s="212"/>
      <c r="AW75" s="212"/>
      <c r="AX75" s="212"/>
      <c r="AY75" s="212"/>
      <c r="AZ75" s="212"/>
      <c r="BA75" s="240" t="str">
        <f>C75</f>
        <v>Součástí dopadové plochy bude 2D skákací panák (1 ks) rozměru 850 mm (šířka) x 2500 mm (délka) x 10 mm (výška) provedený z probarveného granulátu EPDM (doplňková 2D grafika).</v>
      </c>
      <c r="BB75" s="212"/>
      <c r="BC75" s="212"/>
      <c r="BD75" s="212"/>
      <c r="BE75" s="212"/>
      <c r="BF75" s="212"/>
      <c r="BG75" s="212"/>
      <c r="BH75" s="212"/>
    </row>
    <row r="76" spans="1:60" outlineLevel="2" x14ac:dyDescent="0.2">
      <c r="A76" s="219"/>
      <c r="B76" s="220"/>
      <c r="C76" s="253" t="s">
        <v>210</v>
      </c>
      <c r="D76" s="223"/>
      <c r="E76" s="224">
        <v>1</v>
      </c>
      <c r="F76" s="222"/>
      <c r="G76" s="222"/>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114</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ht="22.5" outlineLevel="1" x14ac:dyDescent="0.2">
      <c r="A77" s="233">
        <v>24</v>
      </c>
      <c r="B77" s="234" t="s">
        <v>211</v>
      </c>
      <c r="C77" s="252" t="s">
        <v>212</v>
      </c>
      <c r="D77" s="235" t="s">
        <v>196</v>
      </c>
      <c r="E77" s="236">
        <v>1</v>
      </c>
      <c r="F77" s="237"/>
      <c r="G77" s="238">
        <f>ROUND(E77*F77,2)</f>
        <v>0</v>
      </c>
      <c r="H77" s="237"/>
      <c r="I77" s="238">
        <f>ROUND(E77*H77,2)</f>
        <v>0</v>
      </c>
      <c r="J77" s="237"/>
      <c r="K77" s="238">
        <f>ROUND(E77*J77,2)</f>
        <v>0</v>
      </c>
      <c r="L77" s="238">
        <v>21</v>
      </c>
      <c r="M77" s="238">
        <f>G77*(1+L77/100)</f>
        <v>0</v>
      </c>
      <c r="N77" s="236">
        <v>0</v>
      </c>
      <c r="O77" s="236">
        <f>ROUND(E77*N77,2)</f>
        <v>0</v>
      </c>
      <c r="P77" s="236">
        <v>0</v>
      </c>
      <c r="Q77" s="236">
        <f>ROUND(E77*P77,2)</f>
        <v>0</v>
      </c>
      <c r="R77" s="238"/>
      <c r="S77" s="238" t="s">
        <v>156</v>
      </c>
      <c r="T77" s="239" t="s">
        <v>157</v>
      </c>
      <c r="U77" s="222">
        <v>0</v>
      </c>
      <c r="V77" s="222">
        <f>ROUND(E77*U77,2)</f>
        <v>0</v>
      </c>
      <c r="W77" s="222"/>
      <c r="X77" s="222" t="s">
        <v>110</v>
      </c>
      <c r="Y77" s="222" t="s">
        <v>111</v>
      </c>
      <c r="Z77" s="212"/>
      <c r="AA77" s="212"/>
      <c r="AB77" s="212"/>
      <c r="AC77" s="212"/>
      <c r="AD77" s="212"/>
      <c r="AE77" s="212"/>
      <c r="AF77" s="212"/>
      <c r="AG77" s="212" t="s">
        <v>112</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45" outlineLevel="2" x14ac:dyDescent="0.2">
      <c r="A78" s="219"/>
      <c r="B78" s="220"/>
      <c r="C78" s="255" t="s">
        <v>213</v>
      </c>
      <c r="D78" s="242"/>
      <c r="E78" s="242"/>
      <c r="F78" s="242"/>
      <c r="G78" s="242"/>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159</v>
      </c>
      <c r="AH78" s="212"/>
      <c r="AI78" s="212"/>
      <c r="AJ78" s="212"/>
      <c r="AK78" s="212"/>
      <c r="AL78" s="212"/>
      <c r="AM78" s="212"/>
      <c r="AN78" s="212"/>
      <c r="AO78" s="212"/>
      <c r="AP78" s="212"/>
      <c r="AQ78" s="212"/>
      <c r="AR78" s="212"/>
      <c r="AS78" s="212"/>
      <c r="AT78" s="212"/>
      <c r="AU78" s="212"/>
      <c r="AV78" s="212"/>
      <c r="AW78" s="212"/>
      <c r="AX78" s="212"/>
      <c r="AY78" s="212"/>
      <c r="AZ78" s="212"/>
      <c r="BA78" s="240" t="str">
        <f>C78</f>
        <v>Součástí dopadové plochy bude 3D domeček muchomůrka (1 ks) výšky 1100 mm a průměru 2200 mm provedený z probarveného granulátu EPDM. Domeček bude mít jeden větší otvor pro vlez a několik menších otvorů jako okýnka (3 ks). Domeček bude podle předpokladu projektanta ukotvený pod dopadovou plochou pomocí systémových ocelových pozinkovaných kotev do podkladu z betonu prostého min. C 16/20 (betonový podklad ve formě menšího základu přizpůsobený požadavkům dodavatele herních prvků).</v>
      </c>
      <c r="BB78" s="212"/>
      <c r="BC78" s="212"/>
      <c r="BD78" s="212"/>
      <c r="BE78" s="212"/>
      <c r="BF78" s="212"/>
      <c r="BG78" s="212"/>
      <c r="BH78" s="212"/>
    </row>
    <row r="79" spans="1:60" outlineLevel="2" x14ac:dyDescent="0.2">
      <c r="A79" s="219"/>
      <c r="B79" s="220"/>
      <c r="C79" s="253" t="s">
        <v>214</v>
      </c>
      <c r="D79" s="223"/>
      <c r="E79" s="224">
        <v>1</v>
      </c>
      <c r="F79" s="222"/>
      <c r="G79" s="222"/>
      <c r="H79" s="222"/>
      <c r="I79" s="222"/>
      <c r="J79" s="222"/>
      <c r="K79" s="222"/>
      <c r="L79" s="222"/>
      <c r="M79" s="222"/>
      <c r="N79" s="221"/>
      <c r="O79" s="221"/>
      <c r="P79" s="221"/>
      <c r="Q79" s="221"/>
      <c r="R79" s="222"/>
      <c r="S79" s="222"/>
      <c r="T79" s="222"/>
      <c r="U79" s="222"/>
      <c r="V79" s="222"/>
      <c r="W79" s="222"/>
      <c r="X79" s="222"/>
      <c r="Y79" s="222"/>
      <c r="Z79" s="212"/>
      <c r="AA79" s="212"/>
      <c r="AB79" s="212"/>
      <c r="AC79" s="212"/>
      <c r="AD79" s="212"/>
      <c r="AE79" s="212"/>
      <c r="AF79" s="212"/>
      <c r="AG79" s="212" t="s">
        <v>114</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22.5" outlineLevel="1" x14ac:dyDescent="0.2">
      <c r="A80" s="233">
        <v>25</v>
      </c>
      <c r="B80" s="234" t="s">
        <v>215</v>
      </c>
      <c r="C80" s="252" t="s">
        <v>216</v>
      </c>
      <c r="D80" s="235" t="s">
        <v>196</v>
      </c>
      <c r="E80" s="236">
        <v>1</v>
      </c>
      <c r="F80" s="237"/>
      <c r="G80" s="238">
        <f>ROUND(E80*F80,2)</f>
        <v>0</v>
      </c>
      <c r="H80" s="237"/>
      <c r="I80" s="238">
        <f>ROUND(E80*H80,2)</f>
        <v>0</v>
      </c>
      <c r="J80" s="237"/>
      <c r="K80" s="238">
        <f>ROUND(E80*J80,2)</f>
        <v>0</v>
      </c>
      <c r="L80" s="238">
        <v>21</v>
      </c>
      <c r="M80" s="238">
        <f>G80*(1+L80/100)</f>
        <v>0</v>
      </c>
      <c r="N80" s="236">
        <v>0</v>
      </c>
      <c r="O80" s="236">
        <f>ROUND(E80*N80,2)</f>
        <v>0</v>
      </c>
      <c r="P80" s="236">
        <v>0</v>
      </c>
      <c r="Q80" s="236">
        <f>ROUND(E80*P80,2)</f>
        <v>0</v>
      </c>
      <c r="R80" s="238"/>
      <c r="S80" s="238" t="s">
        <v>156</v>
      </c>
      <c r="T80" s="239" t="s">
        <v>157</v>
      </c>
      <c r="U80" s="222">
        <v>0</v>
      </c>
      <c r="V80" s="222">
        <f>ROUND(E80*U80,2)</f>
        <v>0</v>
      </c>
      <c r="W80" s="222"/>
      <c r="X80" s="222" t="s">
        <v>110</v>
      </c>
      <c r="Y80" s="222" t="s">
        <v>111</v>
      </c>
      <c r="Z80" s="212"/>
      <c r="AA80" s="212"/>
      <c r="AB80" s="212"/>
      <c r="AC80" s="212"/>
      <c r="AD80" s="212"/>
      <c r="AE80" s="212"/>
      <c r="AF80" s="212"/>
      <c r="AG80" s="212" t="s">
        <v>112</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ht="45" outlineLevel="2" x14ac:dyDescent="0.2">
      <c r="A81" s="219"/>
      <c r="B81" s="220"/>
      <c r="C81" s="255" t="s">
        <v>217</v>
      </c>
      <c r="D81" s="242"/>
      <c r="E81" s="242"/>
      <c r="F81" s="242"/>
      <c r="G81" s="242"/>
      <c r="H81" s="222"/>
      <c r="I81" s="222"/>
      <c r="J81" s="222"/>
      <c r="K81" s="222"/>
      <c r="L81" s="222"/>
      <c r="M81" s="222"/>
      <c r="N81" s="221"/>
      <c r="O81" s="221"/>
      <c r="P81" s="221"/>
      <c r="Q81" s="221"/>
      <c r="R81" s="222"/>
      <c r="S81" s="222"/>
      <c r="T81" s="222"/>
      <c r="U81" s="222"/>
      <c r="V81" s="222"/>
      <c r="W81" s="222"/>
      <c r="X81" s="222"/>
      <c r="Y81" s="222"/>
      <c r="Z81" s="212"/>
      <c r="AA81" s="212"/>
      <c r="AB81" s="212"/>
      <c r="AC81" s="212"/>
      <c r="AD81" s="212"/>
      <c r="AE81" s="212"/>
      <c r="AF81" s="212"/>
      <c r="AG81" s="212" t="s">
        <v>159</v>
      </c>
      <c r="AH81" s="212"/>
      <c r="AI81" s="212"/>
      <c r="AJ81" s="212"/>
      <c r="AK81" s="212"/>
      <c r="AL81" s="212"/>
      <c r="AM81" s="212"/>
      <c r="AN81" s="212"/>
      <c r="AO81" s="212"/>
      <c r="AP81" s="212"/>
      <c r="AQ81" s="212"/>
      <c r="AR81" s="212"/>
      <c r="AS81" s="212"/>
      <c r="AT81" s="212"/>
      <c r="AU81" s="212"/>
      <c r="AV81" s="212"/>
      <c r="AW81" s="212"/>
      <c r="AX81" s="212"/>
      <c r="AY81" s="212"/>
      <c r="AZ81" s="212"/>
      <c r="BA81" s="240" t="str">
        <f>C81</f>
        <v>Součástí dopadové plochy budou 3D polokoule provedené z probarveného granulátu EPDM – polokoule průměru 300 mm x výšky 150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v>
      </c>
      <c r="BB81" s="212"/>
      <c r="BC81" s="212"/>
      <c r="BD81" s="212"/>
      <c r="BE81" s="212"/>
      <c r="BF81" s="212"/>
      <c r="BG81" s="212"/>
      <c r="BH81" s="212"/>
    </row>
    <row r="82" spans="1:60" outlineLevel="2" x14ac:dyDescent="0.2">
      <c r="A82" s="219"/>
      <c r="B82" s="220"/>
      <c r="C82" s="253" t="s">
        <v>218</v>
      </c>
      <c r="D82" s="223"/>
      <c r="E82" s="224">
        <v>1</v>
      </c>
      <c r="F82" s="222"/>
      <c r="G82" s="222"/>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114</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2.5" outlineLevel="1" x14ac:dyDescent="0.2">
      <c r="A83" s="233">
        <v>26</v>
      </c>
      <c r="B83" s="234" t="s">
        <v>219</v>
      </c>
      <c r="C83" s="252" t="s">
        <v>220</v>
      </c>
      <c r="D83" s="235" t="s">
        <v>196</v>
      </c>
      <c r="E83" s="236">
        <v>1</v>
      </c>
      <c r="F83" s="237"/>
      <c r="G83" s="238">
        <f>ROUND(E83*F83,2)</f>
        <v>0</v>
      </c>
      <c r="H83" s="237"/>
      <c r="I83" s="238">
        <f>ROUND(E83*H83,2)</f>
        <v>0</v>
      </c>
      <c r="J83" s="237"/>
      <c r="K83" s="238">
        <f>ROUND(E83*J83,2)</f>
        <v>0</v>
      </c>
      <c r="L83" s="238">
        <v>21</v>
      </c>
      <c r="M83" s="238">
        <f>G83*(1+L83/100)</f>
        <v>0</v>
      </c>
      <c r="N83" s="236">
        <v>0</v>
      </c>
      <c r="O83" s="236">
        <f>ROUND(E83*N83,2)</f>
        <v>0</v>
      </c>
      <c r="P83" s="236">
        <v>0</v>
      </c>
      <c r="Q83" s="236">
        <f>ROUND(E83*P83,2)</f>
        <v>0</v>
      </c>
      <c r="R83" s="238"/>
      <c r="S83" s="238" t="s">
        <v>156</v>
      </c>
      <c r="T83" s="239" t="s">
        <v>157</v>
      </c>
      <c r="U83" s="222">
        <v>0</v>
      </c>
      <c r="V83" s="222">
        <f>ROUND(E83*U83,2)</f>
        <v>0</v>
      </c>
      <c r="W83" s="222"/>
      <c r="X83" s="222" t="s">
        <v>110</v>
      </c>
      <c r="Y83" s="222" t="s">
        <v>111</v>
      </c>
      <c r="Z83" s="212"/>
      <c r="AA83" s="212"/>
      <c r="AB83" s="212"/>
      <c r="AC83" s="212"/>
      <c r="AD83" s="212"/>
      <c r="AE83" s="212"/>
      <c r="AF83" s="212"/>
      <c r="AG83" s="212" t="s">
        <v>112</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45" outlineLevel="2" x14ac:dyDescent="0.2">
      <c r="A84" s="219"/>
      <c r="B84" s="220"/>
      <c r="C84" s="255" t="s">
        <v>221</v>
      </c>
      <c r="D84" s="242"/>
      <c r="E84" s="242"/>
      <c r="F84" s="242"/>
      <c r="G84" s="242"/>
      <c r="H84" s="222"/>
      <c r="I84" s="222"/>
      <c r="J84" s="222"/>
      <c r="K84" s="222"/>
      <c r="L84" s="222"/>
      <c r="M84" s="222"/>
      <c r="N84" s="221"/>
      <c r="O84" s="221"/>
      <c r="P84" s="221"/>
      <c r="Q84" s="221"/>
      <c r="R84" s="222"/>
      <c r="S84" s="222"/>
      <c r="T84" s="222"/>
      <c r="U84" s="222"/>
      <c r="V84" s="222"/>
      <c r="W84" s="222"/>
      <c r="X84" s="222"/>
      <c r="Y84" s="222"/>
      <c r="Z84" s="212"/>
      <c r="AA84" s="212"/>
      <c r="AB84" s="212"/>
      <c r="AC84" s="212"/>
      <c r="AD84" s="212"/>
      <c r="AE84" s="212"/>
      <c r="AF84" s="212"/>
      <c r="AG84" s="212" t="s">
        <v>159</v>
      </c>
      <c r="AH84" s="212"/>
      <c r="AI84" s="212"/>
      <c r="AJ84" s="212"/>
      <c r="AK84" s="212"/>
      <c r="AL84" s="212"/>
      <c r="AM84" s="212"/>
      <c r="AN84" s="212"/>
      <c r="AO84" s="212"/>
      <c r="AP84" s="212"/>
      <c r="AQ84" s="212"/>
      <c r="AR84" s="212"/>
      <c r="AS84" s="212"/>
      <c r="AT84" s="212"/>
      <c r="AU84" s="212"/>
      <c r="AV84" s="212"/>
      <c r="AW84" s="212"/>
      <c r="AX84" s="212"/>
      <c r="AY84" s="212"/>
      <c r="AZ84" s="212"/>
      <c r="BA84" s="240" t="str">
        <f>C84</f>
        <v>Součástí dopadové plochy budou 3D polokoule provedené z probarveného granulátu EPDM – polokoule průměru 400 mm x výšky 200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v>
      </c>
      <c r="BB84" s="212"/>
      <c r="BC84" s="212"/>
      <c r="BD84" s="212"/>
      <c r="BE84" s="212"/>
      <c r="BF84" s="212"/>
      <c r="BG84" s="212"/>
      <c r="BH84" s="212"/>
    </row>
    <row r="85" spans="1:60" outlineLevel="2" x14ac:dyDescent="0.2">
      <c r="A85" s="219"/>
      <c r="B85" s="220"/>
      <c r="C85" s="253" t="s">
        <v>218</v>
      </c>
      <c r="D85" s="223"/>
      <c r="E85" s="224">
        <v>1</v>
      </c>
      <c r="F85" s="222"/>
      <c r="G85" s="222"/>
      <c r="H85" s="222"/>
      <c r="I85" s="222"/>
      <c r="J85" s="222"/>
      <c r="K85" s="222"/>
      <c r="L85" s="222"/>
      <c r="M85" s="222"/>
      <c r="N85" s="221"/>
      <c r="O85" s="221"/>
      <c r="P85" s="221"/>
      <c r="Q85" s="221"/>
      <c r="R85" s="222"/>
      <c r="S85" s="222"/>
      <c r="T85" s="222"/>
      <c r="U85" s="222"/>
      <c r="V85" s="222"/>
      <c r="W85" s="222"/>
      <c r="X85" s="222"/>
      <c r="Y85" s="222"/>
      <c r="Z85" s="212"/>
      <c r="AA85" s="212"/>
      <c r="AB85" s="212"/>
      <c r="AC85" s="212"/>
      <c r="AD85" s="212"/>
      <c r="AE85" s="212"/>
      <c r="AF85" s="212"/>
      <c r="AG85" s="212" t="s">
        <v>114</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ht="22.5" outlineLevel="1" x14ac:dyDescent="0.2">
      <c r="A86" s="233">
        <v>27</v>
      </c>
      <c r="B86" s="234" t="s">
        <v>222</v>
      </c>
      <c r="C86" s="252" t="s">
        <v>223</v>
      </c>
      <c r="D86" s="235" t="s">
        <v>196</v>
      </c>
      <c r="E86" s="236">
        <v>1</v>
      </c>
      <c r="F86" s="237"/>
      <c r="G86" s="238">
        <f>ROUND(E86*F86,2)</f>
        <v>0</v>
      </c>
      <c r="H86" s="237"/>
      <c r="I86" s="238">
        <f>ROUND(E86*H86,2)</f>
        <v>0</v>
      </c>
      <c r="J86" s="237"/>
      <c r="K86" s="238">
        <f>ROUND(E86*J86,2)</f>
        <v>0</v>
      </c>
      <c r="L86" s="238">
        <v>21</v>
      </c>
      <c r="M86" s="238">
        <f>G86*(1+L86/100)</f>
        <v>0</v>
      </c>
      <c r="N86" s="236">
        <v>0</v>
      </c>
      <c r="O86" s="236">
        <f>ROUND(E86*N86,2)</f>
        <v>0</v>
      </c>
      <c r="P86" s="236">
        <v>0</v>
      </c>
      <c r="Q86" s="236">
        <f>ROUND(E86*P86,2)</f>
        <v>0</v>
      </c>
      <c r="R86" s="238"/>
      <c r="S86" s="238" t="s">
        <v>156</v>
      </c>
      <c r="T86" s="239" t="s">
        <v>157</v>
      </c>
      <c r="U86" s="222">
        <v>0</v>
      </c>
      <c r="V86" s="222">
        <f>ROUND(E86*U86,2)</f>
        <v>0</v>
      </c>
      <c r="W86" s="222"/>
      <c r="X86" s="222" t="s">
        <v>110</v>
      </c>
      <c r="Y86" s="222" t="s">
        <v>111</v>
      </c>
      <c r="Z86" s="212"/>
      <c r="AA86" s="212"/>
      <c r="AB86" s="212"/>
      <c r="AC86" s="212"/>
      <c r="AD86" s="212"/>
      <c r="AE86" s="212"/>
      <c r="AF86" s="212"/>
      <c r="AG86" s="212" t="s">
        <v>112</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ht="45" outlineLevel="2" x14ac:dyDescent="0.2">
      <c r="A87" s="219"/>
      <c r="B87" s="220"/>
      <c r="C87" s="255" t="s">
        <v>224</v>
      </c>
      <c r="D87" s="242"/>
      <c r="E87" s="242"/>
      <c r="F87" s="242"/>
      <c r="G87" s="24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159</v>
      </c>
      <c r="AH87" s="212"/>
      <c r="AI87" s="212"/>
      <c r="AJ87" s="212"/>
      <c r="AK87" s="212"/>
      <c r="AL87" s="212"/>
      <c r="AM87" s="212"/>
      <c r="AN87" s="212"/>
      <c r="AO87" s="212"/>
      <c r="AP87" s="212"/>
      <c r="AQ87" s="212"/>
      <c r="AR87" s="212"/>
      <c r="AS87" s="212"/>
      <c r="AT87" s="212"/>
      <c r="AU87" s="212"/>
      <c r="AV87" s="212"/>
      <c r="AW87" s="212"/>
      <c r="AX87" s="212"/>
      <c r="AY87" s="212"/>
      <c r="AZ87" s="212"/>
      <c r="BA87" s="240" t="str">
        <f>C87</f>
        <v>Součástí dopadové plochy budou 3D polokoule provedené z probarveného granulátu EPDM – polokoule průměru 500 mm x výšky 250 mm (1 ks). Polokoule budou podle předpokladu projektanta ukotvené pod dopadovou plochou pomocí systémových ocelových pozinkovaných kotev do podkladu z betonu prostého min. C 16/20 (betonový podklad ve formě menšího základu přizpůsobený požadavkům dodavatele herních prvků).</v>
      </c>
      <c r="BB87" s="212"/>
      <c r="BC87" s="212"/>
      <c r="BD87" s="212"/>
      <c r="BE87" s="212"/>
      <c r="BF87" s="212"/>
      <c r="BG87" s="212"/>
      <c r="BH87" s="212"/>
    </row>
    <row r="88" spans="1:60" outlineLevel="2" x14ac:dyDescent="0.2">
      <c r="A88" s="219"/>
      <c r="B88" s="220"/>
      <c r="C88" s="253" t="s">
        <v>218</v>
      </c>
      <c r="D88" s="223"/>
      <c r="E88" s="224">
        <v>1</v>
      </c>
      <c r="F88" s="222"/>
      <c r="G88" s="222"/>
      <c r="H88" s="222"/>
      <c r="I88" s="222"/>
      <c r="J88" s="222"/>
      <c r="K88" s="222"/>
      <c r="L88" s="222"/>
      <c r="M88" s="222"/>
      <c r="N88" s="221"/>
      <c r="O88" s="221"/>
      <c r="P88" s="221"/>
      <c r="Q88" s="221"/>
      <c r="R88" s="222"/>
      <c r="S88" s="222"/>
      <c r="T88" s="222"/>
      <c r="U88" s="222"/>
      <c r="V88" s="222"/>
      <c r="W88" s="222"/>
      <c r="X88" s="222"/>
      <c r="Y88" s="222"/>
      <c r="Z88" s="212"/>
      <c r="AA88" s="212"/>
      <c r="AB88" s="212"/>
      <c r="AC88" s="212"/>
      <c r="AD88" s="212"/>
      <c r="AE88" s="212"/>
      <c r="AF88" s="212"/>
      <c r="AG88" s="212" t="s">
        <v>114</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ht="22.5" outlineLevel="1" x14ac:dyDescent="0.2">
      <c r="A89" s="233">
        <v>28</v>
      </c>
      <c r="B89" s="234" t="s">
        <v>225</v>
      </c>
      <c r="C89" s="252" t="s">
        <v>226</v>
      </c>
      <c r="D89" s="235" t="s">
        <v>196</v>
      </c>
      <c r="E89" s="236">
        <v>2</v>
      </c>
      <c r="F89" s="237"/>
      <c r="G89" s="238">
        <f>ROUND(E89*F89,2)</f>
        <v>0</v>
      </c>
      <c r="H89" s="237"/>
      <c r="I89" s="238">
        <f>ROUND(E89*H89,2)</f>
        <v>0</v>
      </c>
      <c r="J89" s="237"/>
      <c r="K89" s="238">
        <f>ROUND(E89*J89,2)</f>
        <v>0</v>
      </c>
      <c r="L89" s="238">
        <v>21</v>
      </c>
      <c r="M89" s="238">
        <f>G89*(1+L89/100)</f>
        <v>0</v>
      </c>
      <c r="N89" s="236">
        <v>0</v>
      </c>
      <c r="O89" s="236">
        <f>ROUND(E89*N89,2)</f>
        <v>0</v>
      </c>
      <c r="P89" s="236">
        <v>0</v>
      </c>
      <c r="Q89" s="236">
        <f>ROUND(E89*P89,2)</f>
        <v>0</v>
      </c>
      <c r="R89" s="238"/>
      <c r="S89" s="238" t="s">
        <v>156</v>
      </c>
      <c r="T89" s="239" t="s">
        <v>157</v>
      </c>
      <c r="U89" s="222">
        <v>0</v>
      </c>
      <c r="V89" s="222">
        <f>ROUND(E89*U89,2)</f>
        <v>0</v>
      </c>
      <c r="W89" s="222"/>
      <c r="X89" s="222" t="s">
        <v>110</v>
      </c>
      <c r="Y89" s="222" t="s">
        <v>111</v>
      </c>
      <c r="Z89" s="212"/>
      <c r="AA89" s="212"/>
      <c r="AB89" s="212"/>
      <c r="AC89" s="212"/>
      <c r="AD89" s="212"/>
      <c r="AE89" s="212"/>
      <c r="AF89" s="212"/>
      <c r="AG89" s="212" t="s">
        <v>112</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45" outlineLevel="2" x14ac:dyDescent="0.2">
      <c r="A90" s="219"/>
      <c r="B90" s="220"/>
      <c r="C90" s="255" t="s">
        <v>227</v>
      </c>
      <c r="D90" s="242"/>
      <c r="E90" s="242"/>
      <c r="F90" s="242"/>
      <c r="G90" s="242"/>
      <c r="H90" s="222"/>
      <c r="I90" s="222"/>
      <c r="J90" s="222"/>
      <c r="K90" s="222"/>
      <c r="L90" s="222"/>
      <c r="M90" s="222"/>
      <c r="N90" s="221"/>
      <c r="O90" s="221"/>
      <c r="P90" s="221"/>
      <c r="Q90" s="221"/>
      <c r="R90" s="222"/>
      <c r="S90" s="222"/>
      <c r="T90" s="222"/>
      <c r="U90" s="222"/>
      <c r="V90" s="222"/>
      <c r="W90" s="222"/>
      <c r="X90" s="222"/>
      <c r="Y90" s="222"/>
      <c r="Z90" s="212"/>
      <c r="AA90" s="212"/>
      <c r="AB90" s="212"/>
      <c r="AC90" s="212"/>
      <c r="AD90" s="212"/>
      <c r="AE90" s="212"/>
      <c r="AF90" s="212"/>
      <c r="AG90" s="212" t="s">
        <v>159</v>
      </c>
      <c r="AH90" s="212"/>
      <c r="AI90" s="212"/>
      <c r="AJ90" s="212"/>
      <c r="AK90" s="212"/>
      <c r="AL90" s="212"/>
      <c r="AM90" s="212"/>
      <c r="AN90" s="212"/>
      <c r="AO90" s="212"/>
      <c r="AP90" s="212"/>
      <c r="AQ90" s="212"/>
      <c r="AR90" s="212"/>
      <c r="AS90" s="212"/>
      <c r="AT90" s="212"/>
      <c r="AU90" s="212"/>
      <c r="AV90" s="212"/>
      <c r="AW90" s="212"/>
      <c r="AX90" s="212"/>
      <c r="AY90" s="212"/>
      <c r="AZ90" s="212"/>
      <c r="BA90" s="240" t="str">
        <f>C90</f>
        <v>Součástí dopadové plochy budou 3D palisády provedené z probarveného granulátu EPDM – palisáda výšky 200 mm a průměru 300 mm (2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v>
      </c>
      <c r="BB90" s="212"/>
      <c r="BC90" s="212"/>
      <c r="BD90" s="212"/>
      <c r="BE90" s="212"/>
      <c r="BF90" s="212"/>
      <c r="BG90" s="212"/>
      <c r="BH90" s="212"/>
    </row>
    <row r="91" spans="1:60" outlineLevel="2" x14ac:dyDescent="0.2">
      <c r="A91" s="219"/>
      <c r="B91" s="220"/>
      <c r="C91" s="253" t="s">
        <v>228</v>
      </c>
      <c r="D91" s="223"/>
      <c r="E91" s="224">
        <v>2</v>
      </c>
      <c r="F91" s="222"/>
      <c r="G91" s="222"/>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114</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ht="22.5" outlineLevel="1" x14ac:dyDescent="0.2">
      <c r="A92" s="233">
        <v>29</v>
      </c>
      <c r="B92" s="234" t="s">
        <v>229</v>
      </c>
      <c r="C92" s="252" t="s">
        <v>230</v>
      </c>
      <c r="D92" s="235" t="s">
        <v>196</v>
      </c>
      <c r="E92" s="236">
        <v>2</v>
      </c>
      <c r="F92" s="237"/>
      <c r="G92" s="238">
        <f>ROUND(E92*F92,2)</f>
        <v>0</v>
      </c>
      <c r="H92" s="237"/>
      <c r="I92" s="238">
        <f>ROUND(E92*H92,2)</f>
        <v>0</v>
      </c>
      <c r="J92" s="237"/>
      <c r="K92" s="238">
        <f>ROUND(E92*J92,2)</f>
        <v>0</v>
      </c>
      <c r="L92" s="238">
        <v>21</v>
      </c>
      <c r="M92" s="238">
        <f>G92*(1+L92/100)</f>
        <v>0</v>
      </c>
      <c r="N92" s="236">
        <v>0</v>
      </c>
      <c r="O92" s="236">
        <f>ROUND(E92*N92,2)</f>
        <v>0</v>
      </c>
      <c r="P92" s="236">
        <v>0</v>
      </c>
      <c r="Q92" s="236">
        <f>ROUND(E92*P92,2)</f>
        <v>0</v>
      </c>
      <c r="R92" s="238"/>
      <c r="S92" s="238" t="s">
        <v>156</v>
      </c>
      <c r="T92" s="239" t="s">
        <v>157</v>
      </c>
      <c r="U92" s="222">
        <v>0</v>
      </c>
      <c r="V92" s="222">
        <f>ROUND(E92*U92,2)</f>
        <v>0</v>
      </c>
      <c r="W92" s="222"/>
      <c r="X92" s="222" t="s">
        <v>110</v>
      </c>
      <c r="Y92" s="222" t="s">
        <v>111</v>
      </c>
      <c r="Z92" s="212"/>
      <c r="AA92" s="212"/>
      <c r="AB92" s="212"/>
      <c r="AC92" s="212"/>
      <c r="AD92" s="212"/>
      <c r="AE92" s="212"/>
      <c r="AF92" s="212"/>
      <c r="AG92" s="212" t="s">
        <v>112</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ht="45" outlineLevel="2" x14ac:dyDescent="0.2">
      <c r="A93" s="219"/>
      <c r="B93" s="220"/>
      <c r="C93" s="255" t="s">
        <v>231</v>
      </c>
      <c r="D93" s="242"/>
      <c r="E93" s="242"/>
      <c r="F93" s="242"/>
      <c r="G93" s="242"/>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159</v>
      </c>
      <c r="AH93" s="212"/>
      <c r="AI93" s="212"/>
      <c r="AJ93" s="212"/>
      <c r="AK93" s="212"/>
      <c r="AL93" s="212"/>
      <c r="AM93" s="212"/>
      <c r="AN93" s="212"/>
      <c r="AO93" s="212"/>
      <c r="AP93" s="212"/>
      <c r="AQ93" s="212"/>
      <c r="AR93" s="212"/>
      <c r="AS93" s="212"/>
      <c r="AT93" s="212"/>
      <c r="AU93" s="212"/>
      <c r="AV93" s="212"/>
      <c r="AW93" s="212"/>
      <c r="AX93" s="212"/>
      <c r="AY93" s="212"/>
      <c r="AZ93" s="212"/>
      <c r="BA93" s="240" t="str">
        <f>C93</f>
        <v>Součástí dopadové plochy budou 3D palisády provedené z probarveného granulátu EPDM – palisáda  výšky 300 mm a průměru 300 mm (2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v>
      </c>
      <c r="BB93" s="212"/>
      <c r="BC93" s="212"/>
      <c r="BD93" s="212"/>
      <c r="BE93" s="212"/>
      <c r="BF93" s="212"/>
      <c r="BG93" s="212"/>
      <c r="BH93" s="212"/>
    </row>
    <row r="94" spans="1:60" outlineLevel="2" x14ac:dyDescent="0.2">
      <c r="A94" s="219"/>
      <c r="B94" s="220"/>
      <c r="C94" s="253" t="s">
        <v>228</v>
      </c>
      <c r="D94" s="223"/>
      <c r="E94" s="224">
        <v>2</v>
      </c>
      <c r="F94" s="222"/>
      <c r="G94" s="222"/>
      <c r="H94" s="222"/>
      <c r="I94" s="222"/>
      <c r="J94" s="222"/>
      <c r="K94" s="222"/>
      <c r="L94" s="222"/>
      <c r="M94" s="222"/>
      <c r="N94" s="221"/>
      <c r="O94" s="221"/>
      <c r="P94" s="221"/>
      <c r="Q94" s="221"/>
      <c r="R94" s="222"/>
      <c r="S94" s="222"/>
      <c r="T94" s="222"/>
      <c r="U94" s="222"/>
      <c r="V94" s="222"/>
      <c r="W94" s="222"/>
      <c r="X94" s="222"/>
      <c r="Y94" s="222"/>
      <c r="Z94" s="212"/>
      <c r="AA94" s="212"/>
      <c r="AB94" s="212"/>
      <c r="AC94" s="212"/>
      <c r="AD94" s="212"/>
      <c r="AE94" s="212"/>
      <c r="AF94" s="212"/>
      <c r="AG94" s="212" t="s">
        <v>114</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ht="22.5" outlineLevel="1" x14ac:dyDescent="0.2">
      <c r="A95" s="233">
        <v>30</v>
      </c>
      <c r="B95" s="234" t="s">
        <v>232</v>
      </c>
      <c r="C95" s="252" t="s">
        <v>233</v>
      </c>
      <c r="D95" s="235" t="s">
        <v>196</v>
      </c>
      <c r="E95" s="236">
        <v>1</v>
      </c>
      <c r="F95" s="237"/>
      <c r="G95" s="238">
        <f>ROUND(E95*F95,2)</f>
        <v>0</v>
      </c>
      <c r="H95" s="237"/>
      <c r="I95" s="238">
        <f>ROUND(E95*H95,2)</f>
        <v>0</v>
      </c>
      <c r="J95" s="237"/>
      <c r="K95" s="238">
        <f>ROUND(E95*J95,2)</f>
        <v>0</v>
      </c>
      <c r="L95" s="238">
        <v>21</v>
      </c>
      <c r="M95" s="238">
        <f>G95*(1+L95/100)</f>
        <v>0</v>
      </c>
      <c r="N95" s="236">
        <v>0</v>
      </c>
      <c r="O95" s="236">
        <f>ROUND(E95*N95,2)</f>
        <v>0</v>
      </c>
      <c r="P95" s="236">
        <v>0</v>
      </c>
      <c r="Q95" s="236">
        <f>ROUND(E95*P95,2)</f>
        <v>0</v>
      </c>
      <c r="R95" s="238"/>
      <c r="S95" s="238" t="s">
        <v>156</v>
      </c>
      <c r="T95" s="239" t="s">
        <v>157</v>
      </c>
      <c r="U95" s="222">
        <v>0</v>
      </c>
      <c r="V95" s="222">
        <f>ROUND(E95*U95,2)</f>
        <v>0</v>
      </c>
      <c r="W95" s="222"/>
      <c r="X95" s="222" t="s">
        <v>110</v>
      </c>
      <c r="Y95" s="222" t="s">
        <v>111</v>
      </c>
      <c r="Z95" s="212"/>
      <c r="AA95" s="212"/>
      <c r="AB95" s="212"/>
      <c r="AC95" s="212"/>
      <c r="AD95" s="212"/>
      <c r="AE95" s="212"/>
      <c r="AF95" s="212"/>
      <c r="AG95" s="212" t="s">
        <v>112</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ht="45" outlineLevel="2" x14ac:dyDescent="0.2">
      <c r="A96" s="219"/>
      <c r="B96" s="220"/>
      <c r="C96" s="255" t="s">
        <v>234</v>
      </c>
      <c r="D96" s="242"/>
      <c r="E96" s="242"/>
      <c r="F96" s="242"/>
      <c r="G96" s="242"/>
      <c r="H96" s="222"/>
      <c r="I96" s="222"/>
      <c r="J96" s="222"/>
      <c r="K96" s="222"/>
      <c r="L96" s="222"/>
      <c r="M96" s="222"/>
      <c r="N96" s="221"/>
      <c r="O96" s="221"/>
      <c r="P96" s="221"/>
      <c r="Q96" s="221"/>
      <c r="R96" s="222"/>
      <c r="S96" s="222"/>
      <c r="T96" s="222"/>
      <c r="U96" s="222"/>
      <c r="V96" s="222"/>
      <c r="W96" s="222"/>
      <c r="X96" s="222"/>
      <c r="Y96" s="222"/>
      <c r="Z96" s="212"/>
      <c r="AA96" s="212"/>
      <c r="AB96" s="212"/>
      <c r="AC96" s="212"/>
      <c r="AD96" s="212"/>
      <c r="AE96" s="212"/>
      <c r="AF96" s="212"/>
      <c r="AG96" s="212" t="s">
        <v>159</v>
      </c>
      <c r="AH96" s="212"/>
      <c r="AI96" s="212"/>
      <c r="AJ96" s="212"/>
      <c r="AK96" s="212"/>
      <c r="AL96" s="212"/>
      <c r="AM96" s="212"/>
      <c r="AN96" s="212"/>
      <c r="AO96" s="212"/>
      <c r="AP96" s="212"/>
      <c r="AQ96" s="212"/>
      <c r="AR96" s="212"/>
      <c r="AS96" s="212"/>
      <c r="AT96" s="212"/>
      <c r="AU96" s="212"/>
      <c r="AV96" s="212"/>
      <c r="AW96" s="212"/>
      <c r="AX96" s="212"/>
      <c r="AY96" s="212"/>
      <c r="AZ96" s="212"/>
      <c r="BA96" s="240" t="str">
        <f>C96</f>
        <v>Součástí dopadové plochy budou 3D palisády provedené z probarveného granulátu EPDM –  palisáda výšky 400 mm a průměru 300 mm (1 ks). Palisády budou podle předpokladu projektanta ukotvené pod dopadovou plochou pomocí systémových ocelových pozinkovaných kotev do podkladu z betonu prostého min. C 16/20 (betonový podklad ve formě menšího základu přizpůsobený požadavkům dodavatele herních prvků).</v>
      </c>
      <c r="BB96" s="212"/>
      <c r="BC96" s="212"/>
      <c r="BD96" s="212"/>
      <c r="BE96" s="212"/>
      <c r="BF96" s="212"/>
      <c r="BG96" s="212"/>
      <c r="BH96" s="212"/>
    </row>
    <row r="97" spans="1:60" outlineLevel="2" x14ac:dyDescent="0.2">
      <c r="A97" s="219"/>
      <c r="B97" s="220"/>
      <c r="C97" s="253" t="s">
        <v>235</v>
      </c>
      <c r="D97" s="223"/>
      <c r="E97" s="224">
        <v>1</v>
      </c>
      <c r="F97" s="222"/>
      <c r="G97" s="222"/>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114</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2.5" outlineLevel="1" x14ac:dyDescent="0.2">
      <c r="A98" s="233">
        <v>31</v>
      </c>
      <c r="B98" s="234" t="s">
        <v>236</v>
      </c>
      <c r="C98" s="252" t="s">
        <v>237</v>
      </c>
      <c r="D98" s="235" t="s">
        <v>196</v>
      </c>
      <c r="E98" s="236">
        <v>1</v>
      </c>
      <c r="F98" s="237"/>
      <c r="G98" s="238">
        <f>ROUND(E98*F98,2)</f>
        <v>0</v>
      </c>
      <c r="H98" s="237"/>
      <c r="I98" s="238">
        <f>ROUND(E98*H98,2)</f>
        <v>0</v>
      </c>
      <c r="J98" s="237"/>
      <c r="K98" s="238">
        <f>ROUND(E98*J98,2)</f>
        <v>0</v>
      </c>
      <c r="L98" s="238">
        <v>21</v>
      </c>
      <c r="M98" s="238">
        <f>G98*(1+L98/100)</f>
        <v>0</v>
      </c>
      <c r="N98" s="236">
        <v>0</v>
      </c>
      <c r="O98" s="236">
        <f>ROUND(E98*N98,2)</f>
        <v>0</v>
      </c>
      <c r="P98" s="236">
        <v>0</v>
      </c>
      <c r="Q98" s="236">
        <f>ROUND(E98*P98,2)</f>
        <v>0</v>
      </c>
      <c r="R98" s="238"/>
      <c r="S98" s="238" t="s">
        <v>156</v>
      </c>
      <c r="T98" s="239" t="s">
        <v>157</v>
      </c>
      <c r="U98" s="222">
        <v>0</v>
      </c>
      <c r="V98" s="222">
        <f>ROUND(E98*U98,2)</f>
        <v>0</v>
      </c>
      <c r="W98" s="222"/>
      <c r="X98" s="222" t="s">
        <v>110</v>
      </c>
      <c r="Y98" s="222" t="s">
        <v>111</v>
      </c>
      <c r="Z98" s="212"/>
      <c r="AA98" s="212"/>
      <c r="AB98" s="212"/>
      <c r="AC98" s="212"/>
      <c r="AD98" s="212"/>
      <c r="AE98" s="212"/>
      <c r="AF98" s="212"/>
      <c r="AG98" s="212" t="s">
        <v>112</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ht="78.75" outlineLevel="2" x14ac:dyDescent="0.2">
      <c r="A99" s="219"/>
      <c r="B99" s="220"/>
      <c r="C99" s="255" t="s">
        <v>238</v>
      </c>
      <c r="D99" s="242"/>
      <c r="E99" s="242"/>
      <c r="F99" s="242"/>
      <c r="G99" s="24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159</v>
      </c>
      <c r="AH99" s="212"/>
      <c r="AI99" s="212"/>
      <c r="AJ99" s="212"/>
      <c r="AK99" s="212"/>
      <c r="AL99" s="212"/>
      <c r="AM99" s="212"/>
      <c r="AN99" s="212"/>
      <c r="AO99" s="212"/>
      <c r="AP99" s="212"/>
      <c r="AQ99" s="212"/>
      <c r="AR99" s="212"/>
      <c r="AS99" s="212"/>
      <c r="AT99" s="212"/>
      <c r="AU99" s="212"/>
      <c r="AV99" s="212"/>
      <c r="AW99" s="212"/>
      <c r="AX99" s="212"/>
      <c r="AY99" s="212"/>
      <c r="AZ99" s="212"/>
      <c r="BA99" s="240" t="str">
        <f>C99</f>
        <v>Součástí dopadové plochy bude 3D housenka celkové délky 6000 mm skládající se z hlavy, těla tvořeného polokoulemi a ocasu, housenka bude provedená z probarveného granulátu EPDM. Hlava housenky včetně tykadel bude mít délku 1050 mm, šířku 700 mm a výšku 300 mm. Tělo bude tvořené z 10 ks polokoulí vysokých 300 mm a z ocasu (1 ks) vysokého 300 mm. Tvar housenky bude  mírně zakřivený z důvodu prostorového umístění na dopadové ploše (umístění bude upřesněno podle skutečnosti na stavbě). Jednotlivé části housenky budou podle předpokladu projektanta ukotvené pod dopadovou plochou pomocí systémových ocelových pozinkovaných kotev do podkladu z betonu prostého min. C 16/20 (betonový podklad ve formě menšího základu přizpůsobený požadavkům dodavatele herních prvků).</v>
      </c>
      <c r="BB99" s="212"/>
      <c r="BC99" s="212"/>
      <c r="BD99" s="212"/>
      <c r="BE99" s="212"/>
      <c r="BF99" s="212"/>
      <c r="BG99" s="212"/>
      <c r="BH99" s="212"/>
    </row>
    <row r="100" spans="1:60" outlineLevel="2" x14ac:dyDescent="0.2">
      <c r="A100" s="219"/>
      <c r="B100" s="220"/>
      <c r="C100" s="253" t="s">
        <v>239</v>
      </c>
      <c r="D100" s="223"/>
      <c r="E100" s="224">
        <v>1</v>
      </c>
      <c r="F100" s="222"/>
      <c r="G100" s="222"/>
      <c r="H100" s="222"/>
      <c r="I100" s="222"/>
      <c r="J100" s="222"/>
      <c r="K100" s="222"/>
      <c r="L100" s="222"/>
      <c r="M100" s="222"/>
      <c r="N100" s="221"/>
      <c r="O100" s="221"/>
      <c r="P100" s="221"/>
      <c r="Q100" s="221"/>
      <c r="R100" s="222"/>
      <c r="S100" s="222"/>
      <c r="T100" s="222"/>
      <c r="U100" s="222"/>
      <c r="V100" s="222"/>
      <c r="W100" s="222"/>
      <c r="X100" s="222"/>
      <c r="Y100" s="222"/>
      <c r="Z100" s="212"/>
      <c r="AA100" s="212"/>
      <c r="AB100" s="212"/>
      <c r="AC100" s="212"/>
      <c r="AD100" s="212"/>
      <c r="AE100" s="212"/>
      <c r="AF100" s="212"/>
      <c r="AG100" s="212" t="s">
        <v>114</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22.5" outlineLevel="1" x14ac:dyDescent="0.2">
      <c r="A101" s="233">
        <v>32</v>
      </c>
      <c r="B101" s="234" t="s">
        <v>240</v>
      </c>
      <c r="C101" s="252" t="s">
        <v>241</v>
      </c>
      <c r="D101" s="235" t="s">
        <v>196</v>
      </c>
      <c r="E101" s="236">
        <v>10</v>
      </c>
      <c r="F101" s="237"/>
      <c r="G101" s="238">
        <f>ROUND(E101*F101,2)</f>
        <v>0</v>
      </c>
      <c r="H101" s="237"/>
      <c r="I101" s="238">
        <f>ROUND(E101*H101,2)</f>
        <v>0</v>
      </c>
      <c r="J101" s="237"/>
      <c r="K101" s="238">
        <f>ROUND(E101*J101,2)</f>
        <v>0</v>
      </c>
      <c r="L101" s="238">
        <v>21</v>
      </c>
      <c r="M101" s="238">
        <f>G101*(1+L101/100)</f>
        <v>0</v>
      </c>
      <c r="N101" s="236">
        <v>0</v>
      </c>
      <c r="O101" s="236">
        <f>ROUND(E101*N101,2)</f>
        <v>0</v>
      </c>
      <c r="P101" s="236">
        <v>0</v>
      </c>
      <c r="Q101" s="236">
        <f>ROUND(E101*P101,2)</f>
        <v>0</v>
      </c>
      <c r="R101" s="238"/>
      <c r="S101" s="238" t="s">
        <v>156</v>
      </c>
      <c r="T101" s="239" t="s">
        <v>157</v>
      </c>
      <c r="U101" s="222">
        <v>0</v>
      </c>
      <c r="V101" s="222">
        <f>ROUND(E101*U101,2)</f>
        <v>0</v>
      </c>
      <c r="W101" s="222"/>
      <c r="X101" s="222" t="s">
        <v>110</v>
      </c>
      <c r="Y101" s="222" t="s">
        <v>111</v>
      </c>
      <c r="Z101" s="212"/>
      <c r="AA101" s="212"/>
      <c r="AB101" s="212"/>
      <c r="AC101" s="212"/>
      <c r="AD101" s="212"/>
      <c r="AE101" s="212"/>
      <c r="AF101" s="212"/>
      <c r="AG101" s="212" t="s">
        <v>112</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ht="78.75" outlineLevel="2" x14ac:dyDescent="0.2">
      <c r="A102" s="219"/>
      <c r="B102" s="220"/>
      <c r="C102" s="255" t="s">
        <v>238</v>
      </c>
      <c r="D102" s="242"/>
      <c r="E102" s="242"/>
      <c r="F102" s="242"/>
      <c r="G102" s="242"/>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159</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40" t="str">
        <f>C102</f>
        <v>Součástí dopadové plochy bude 3D housenka celkové délky 6000 mm skládající se z hlavy, těla tvořeného polokoulemi a ocasu, housenka bude provedená z probarveného granulátu EPDM. Hlava housenky včetně tykadel bude mít délku 1050 mm, šířku 700 mm a výšku 300 mm. Tělo bude tvořené z 10 ks polokoulí vysokých 300 mm a z ocasu (1 ks) vysokého 300 mm. Tvar housenky bude  mírně zakřivený z důvodu prostorového umístění na dopadové ploše (umístění bude upřesněno podle skutečnosti na stavbě). Jednotlivé části housenky budou podle předpokladu projektanta ukotvené pod dopadovou plochou pomocí systémových ocelových pozinkovaných kotev do podkladu z betonu prostého min. C 16/20 (betonový podklad ve formě menšího základu přizpůsobený požadavkům dodavatele herních prvků).</v>
      </c>
      <c r="BB102" s="212"/>
      <c r="BC102" s="212"/>
      <c r="BD102" s="212"/>
      <c r="BE102" s="212"/>
      <c r="BF102" s="212"/>
      <c r="BG102" s="212"/>
      <c r="BH102" s="212"/>
    </row>
    <row r="103" spans="1:60" outlineLevel="2" x14ac:dyDescent="0.2">
      <c r="A103" s="219"/>
      <c r="B103" s="220"/>
      <c r="C103" s="253" t="s">
        <v>242</v>
      </c>
      <c r="D103" s="223"/>
      <c r="E103" s="224">
        <v>10</v>
      </c>
      <c r="F103" s="222"/>
      <c r="G103" s="222"/>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114</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33">
        <v>33</v>
      </c>
      <c r="B104" s="234" t="s">
        <v>243</v>
      </c>
      <c r="C104" s="252" t="s">
        <v>244</v>
      </c>
      <c r="D104" s="235" t="s">
        <v>196</v>
      </c>
      <c r="E104" s="236">
        <v>1</v>
      </c>
      <c r="F104" s="237"/>
      <c r="G104" s="238">
        <f>ROUND(E104*F104,2)</f>
        <v>0</v>
      </c>
      <c r="H104" s="237"/>
      <c r="I104" s="238">
        <f>ROUND(E104*H104,2)</f>
        <v>0</v>
      </c>
      <c r="J104" s="237"/>
      <c r="K104" s="238">
        <f>ROUND(E104*J104,2)</f>
        <v>0</v>
      </c>
      <c r="L104" s="238">
        <v>21</v>
      </c>
      <c r="M104" s="238">
        <f>G104*(1+L104/100)</f>
        <v>0</v>
      </c>
      <c r="N104" s="236">
        <v>0</v>
      </c>
      <c r="O104" s="236">
        <f>ROUND(E104*N104,2)</f>
        <v>0</v>
      </c>
      <c r="P104" s="236">
        <v>0</v>
      </c>
      <c r="Q104" s="236">
        <f>ROUND(E104*P104,2)</f>
        <v>0</v>
      </c>
      <c r="R104" s="238"/>
      <c r="S104" s="238" t="s">
        <v>156</v>
      </c>
      <c r="T104" s="239" t="s">
        <v>157</v>
      </c>
      <c r="U104" s="222">
        <v>0</v>
      </c>
      <c r="V104" s="222">
        <f>ROUND(E104*U104,2)</f>
        <v>0</v>
      </c>
      <c r="W104" s="222"/>
      <c r="X104" s="222" t="s">
        <v>110</v>
      </c>
      <c r="Y104" s="222" t="s">
        <v>111</v>
      </c>
      <c r="Z104" s="212"/>
      <c r="AA104" s="212"/>
      <c r="AB104" s="212"/>
      <c r="AC104" s="212"/>
      <c r="AD104" s="212"/>
      <c r="AE104" s="212"/>
      <c r="AF104" s="212"/>
      <c r="AG104" s="212" t="s">
        <v>112</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ht="78.75" outlineLevel="2" x14ac:dyDescent="0.2">
      <c r="A105" s="219"/>
      <c r="B105" s="220"/>
      <c r="C105" s="255" t="s">
        <v>238</v>
      </c>
      <c r="D105" s="242"/>
      <c r="E105" s="242"/>
      <c r="F105" s="242"/>
      <c r="G105" s="242"/>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159</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40" t="str">
        <f>C105</f>
        <v>Součástí dopadové plochy bude 3D housenka celkové délky 6000 mm skládající se z hlavy, těla tvořeného polokoulemi a ocasu, housenka bude provedená z probarveného granulátu EPDM. Hlava housenky včetně tykadel bude mít délku 1050 mm, šířku 700 mm a výšku 300 mm. Tělo bude tvořené z 10 ks polokoulí vysokých 300 mm a z ocasu (1 ks) vysokého 300 mm. Tvar housenky bude  mírně zakřivený z důvodu prostorového umístění na dopadové ploše (umístění bude upřesněno podle skutečnosti na stavbě). Jednotlivé části housenky budou podle předpokladu projektanta ukotvené pod dopadovou plochou pomocí systémových ocelových pozinkovaných kotev do podkladu z betonu prostého min. C 16/20 (betonový podklad ve formě menšího základu přizpůsobený požadavkům dodavatele herních prvků).</v>
      </c>
      <c r="BB105" s="212"/>
      <c r="BC105" s="212"/>
      <c r="BD105" s="212"/>
      <c r="BE105" s="212"/>
      <c r="BF105" s="212"/>
      <c r="BG105" s="212"/>
      <c r="BH105" s="212"/>
    </row>
    <row r="106" spans="1:60" outlineLevel="2" x14ac:dyDescent="0.2">
      <c r="A106" s="219"/>
      <c r="B106" s="220"/>
      <c r="C106" s="253" t="s">
        <v>245</v>
      </c>
      <c r="D106" s="223"/>
      <c r="E106" s="224">
        <v>1</v>
      </c>
      <c r="F106" s="222"/>
      <c r="G106" s="222"/>
      <c r="H106" s="222"/>
      <c r="I106" s="222"/>
      <c r="J106" s="222"/>
      <c r="K106" s="222"/>
      <c r="L106" s="222"/>
      <c r="M106" s="222"/>
      <c r="N106" s="221"/>
      <c r="O106" s="221"/>
      <c r="P106" s="221"/>
      <c r="Q106" s="221"/>
      <c r="R106" s="222"/>
      <c r="S106" s="222"/>
      <c r="T106" s="222"/>
      <c r="U106" s="222"/>
      <c r="V106" s="222"/>
      <c r="W106" s="222"/>
      <c r="X106" s="222"/>
      <c r="Y106" s="222"/>
      <c r="Z106" s="212"/>
      <c r="AA106" s="212"/>
      <c r="AB106" s="212"/>
      <c r="AC106" s="212"/>
      <c r="AD106" s="212"/>
      <c r="AE106" s="212"/>
      <c r="AF106" s="212"/>
      <c r="AG106" s="212" t="s">
        <v>114</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1" x14ac:dyDescent="0.2">
      <c r="A107" s="233">
        <v>34</v>
      </c>
      <c r="B107" s="234" t="s">
        <v>246</v>
      </c>
      <c r="C107" s="252" t="s">
        <v>247</v>
      </c>
      <c r="D107" s="235" t="s">
        <v>196</v>
      </c>
      <c r="E107" s="236">
        <v>5</v>
      </c>
      <c r="F107" s="237"/>
      <c r="G107" s="238">
        <f>ROUND(E107*F107,2)</f>
        <v>0</v>
      </c>
      <c r="H107" s="237"/>
      <c r="I107" s="238">
        <f>ROUND(E107*H107,2)</f>
        <v>0</v>
      </c>
      <c r="J107" s="237"/>
      <c r="K107" s="238">
        <f>ROUND(E107*J107,2)</f>
        <v>0</v>
      </c>
      <c r="L107" s="238">
        <v>21</v>
      </c>
      <c r="M107" s="238">
        <f>G107*(1+L107/100)</f>
        <v>0</v>
      </c>
      <c r="N107" s="236">
        <v>0</v>
      </c>
      <c r="O107" s="236">
        <f>ROUND(E107*N107,2)</f>
        <v>0</v>
      </c>
      <c r="P107" s="236">
        <v>0</v>
      </c>
      <c r="Q107" s="236">
        <f>ROUND(E107*P107,2)</f>
        <v>0</v>
      </c>
      <c r="R107" s="238"/>
      <c r="S107" s="238" t="s">
        <v>156</v>
      </c>
      <c r="T107" s="239" t="s">
        <v>157</v>
      </c>
      <c r="U107" s="222">
        <v>0</v>
      </c>
      <c r="V107" s="222">
        <f>ROUND(E107*U107,2)</f>
        <v>0</v>
      </c>
      <c r="W107" s="222"/>
      <c r="X107" s="222" t="s">
        <v>110</v>
      </c>
      <c r="Y107" s="222" t="s">
        <v>111</v>
      </c>
      <c r="Z107" s="212"/>
      <c r="AA107" s="212"/>
      <c r="AB107" s="212"/>
      <c r="AC107" s="212"/>
      <c r="AD107" s="212"/>
      <c r="AE107" s="212"/>
      <c r="AF107" s="212"/>
      <c r="AG107" s="212" t="s">
        <v>112</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45" outlineLevel="2" x14ac:dyDescent="0.2">
      <c r="A108" s="219"/>
      <c r="B108" s="220"/>
      <c r="C108" s="255" t="s">
        <v>248</v>
      </c>
      <c r="D108" s="242"/>
      <c r="E108" s="242"/>
      <c r="F108" s="242"/>
      <c r="G108" s="242"/>
      <c r="H108" s="222"/>
      <c r="I108" s="222"/>
      <c r="J108" s="222"/>
      <c r="K108" s="222"/>
      <c r="L108" s="222"/>
      <c r="M108" s="222"/>
      <c r="N108" s="221"/>
      <c r="O108" s="221"/>
      <c r="P108" s="221"/>
      <c r="Q108" s="221"/>
      <c r="R108" s="222"/>
      <c r="S108" s="222"/>
      <c r="T108" s="222"/>
      <c r="U108" s="222"/>
      <c r="V108" s="222"/>
      <c r="W108" s="222"/>
      <c r="X108" s="222"/>
      <c r="Y108" s="222"/>
      <c r="Z108" s="212"/>
      <c r="AA108" s="212"/>
      <c r="AB108" s="212"/>
      <c r="AC108" s="212"/>
      <c r="AD108" s="212"/>
      <c r="AE108" s="212"/>
      <c r="AF108" s="212"/>
      <c r="AG108" s="212" t="s">
        <v>159</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40" t="str">
        <f>C108</f>
        <v>Součástí dopadové plochy budou 3D hříbky provedené z probarveného granulátu EPDM –  hříbek výšky 300 mm a průměru 300 mm (5 ks). Hříbky budou podle předpokladu projektanta ukotvené pod dopadovou plochou pomocí systémových ocelových pozinkovaných kotev do podkladu z betonu prostého min. C 16/20 (betonový podklad ve formě menšího základu přizpůsobený požadavkům dodavatele herních prvků).</v>
      </c>
      <c r="BB108" s="212"/>
      <c r="BC108" s="212"/>
      <c r="BD108" s="212"/>
      <c r="BE108" s="212"/>
      <c r="BF108" s="212"/>
      <c r="BG108" s="212"/>
      <c r="BH108" s="212"/>
    </row>
    <row r="109" spans="1:60" outlineLevel="2" x14ac:dyDescent="0.2">
      <c r="A109" s="219"/>
      <c r="B109" s="220"/>
      <c r="C109" s="253" t="s">
        <v>249</v>
      </c>
      <c r="D109" s="223"/>
      <c r="E109" s="224">
        <v>5</v>
      </c>
      <c r="F109" s="222"/>
      <c r="G109" s="222"/>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114</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ht="22.5" outlineLevel="1" x14ac:dyDescent="0.2">
      <c r="A110" s="233">
        <v>35</v>
      </c>
      <c r="B110" s="234" t="s">
        <v>250</v>
      </c>
      <c r="C110" s="252" t="s">
        <v>251</v>
      </c>
      <c r="D110" s="235" t="s">
        <v>196</v>
      </c>
      <c r="E110" s="236">
        <v>1</v>
      </c>
      <c r="F110" s="237"/>
      <c r="G110" s="238">
        <f>ROUND(E110*F110,2)</f>
        <v>0</v>
      </c>
      <c r="H110" s="237"/>
      <c r="I110" s="238">
        <f>ROUND(E110*H110,2)</f>
        <v>0</v>
      </c>
      <c r="J110" s="237"/>
      <c r="K110" s="238">
        <f>ROUND(E110*J110,2)</f>
        <v>0</v>
      </c>
      <c r="L110" s="238">
        <v>21</v>
      </c>
      <c r="M110" s="238">
        <f>G110*(1+L110/100)</f>
        <v>0</v>
      </c>
      <c r="N110" s="236">
        <v>0</v>
      </c>
      <c r="O110" s="236">
        <f>ROUND(E110*N110,2)</f>
        <v>0</v>
      </c>
      <c r="P110" s="236">
        <v>0</v>
      </c>
      <c r="Q110" s="236">
        <f>ROUND(E110*P110,2)</f>
        <v>0</v>
      </c>
      <c r="R110" s="238"/>
      <c r="S110" s="238" t="s">
        <v>156</v>
      </c>
      <c r="T110" s="239" t="s">
        <v>157</v>
      </c>
      <c r="U110" s="222">
        <v>0</v>
      </c>
      <c r="V110" s="222">
        <f>ROUND(E110*U110,2)</f>
        <v>0</v>
      </c>
      <c r="W110" s="222"/>
      <c r="X110" s="222" t="s">
        <v>110</v>
      </c>
      <c r="Y110" s="222" t="s">
        <v>111</v>
      </c>
      <c r="Z110" s="212"/>
      <c r="AA110" s="212"/>
      <c r="AB110" s="212"/>
      <c r="AC110" s="212"/>
      <c r="AD110" s="212"/>
      <c r="AE110" s="212"/>
      <c r="AF110" s="212"/>
      <c r="AG110" s="212" t="s">
        <v>112</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ht="45" outlineLevel="2" x14ac:dyDescent="0.2">
      <c r="A111" s="219"/>
      <c r="B111" s="220"/>
      <c r="C111" s="255" t="s">
        <v>252</v>
      </c>
      <c r="D111" s="242"/>
      <c r="E111" s="242"/>
      <c r="F111" s="242"/>
      <c r="G111" s="24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159</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40" t="str">
        <f>C111</f>
        <v>Součástí dopadové plochy budou 3D hříbky provedené z probarveného granulátu EPDM –  hříbek výšky 400 mm a průměru 400 mm (1 ks) . Hříbky budou podle předpokladu projektanta ukotvené pod dopadovou plochou pomocí systémových ocelových pozinkovaných kotev do podkladu z betonu prostého min. C 16/20 (betonový podklad ve formě menšího základu přizpůsobený požadavkům dodavatele herních prvků).</v>
      </c>
      <c r="BB111" s="212"/>
      <c r="BC111" s="212"/>
      <c r="BD111" s="212"/>
      <c r="BE111" s="212"/>
      <c r="BF111" s="212"/>
      <c r="BG111" s="212"/>
      <c r="BH111" s="212"/>
    </row>
    <row r="112" spans="1:60" outlineLevel="2" x14ac:dyDescent="0.2">
      <c r="A112" s="219"/>
      <c r="B112" s="220"/>
      <c r="C112" s="253" t="s">
        <v>253</v>
      </c>
      <c r="D112" s="223"/>
      <c r="E112" s="224">
        <v>1</v>
      </c>
      <c r="F112" s="222"/>
      <c r="G112" s="222"/>
      <c r="H112" s="222"/>
      <c r="I112" s="222"/>
      <c r="J112" s="222"/>
      <c r="K112" s="222"/>
      <c r="L112" s="222"/>
      <c r="M112" s="222"/>
      <c r="N112" s="221"/>
      <c r="O112" s="221"/>
      <c r="P112" s="221"/>
      <c r="Q112" s="221"/>
      <c r="R112" s="222"/>
      <c r="S112" s="222"/>
      <c r="T112" s="222"/>
      <c r="U112" s="222"/>
      <c r="V112" s="222"/>
      <c r="W112" s="222"/>
      <c r="X112" s="222"/>
      <c r="Y112" s="222"/>
      <c r="Z112" s="212"/>
      <c r="AA112" s="212"/>
      <c r="AB112" s="212"/>
      <c r="AC112" s="212"/>
      <c r="AD112" s="212"/>
      <c r="AE112" s="212"/>
      <c r="AF112" s="212"/>
      <c r="AG112" s="212" t="s">
        <v>114</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22.5" outlineLevel="1" x14ac:dyDescent="0.2">
      <c r="A113" s="233">
        <v>36</v>
      </c>
      <c r="B113" s="234" t="s">
        <v>254</v>
      </c>
      <c r="C113" s="252" t="s">
        <v>255</v>
      </c>
      <c r="D113" s="235" t="s">
        <v>196</v>
      </c>
      <c r="E113" s="236">
        <v>1</v>
      </c>
      <c r="F113" s="237"/>
      <c r="G113" s="238">
        <f>ROUND(E113*F113,2)</f>
        <v>0</v>
      </c>
      <c r="H113" s="237"/>
      <c r="I113" s="238">
        <f>ROUND(E113*H113,2)</f>
        <v>0</v>
      </c>
      <c r="J113" s="237"/>
      <c r="K113" s="238">
        <f>ROUND(E113*J113,2)</f>
        <v>0</v>
      </c>
      <c r="L113" s="238">
        <v>21</v>
      </c>
      <c r="M113" s="238">
        <f>G113*(1+L113/100)</f>
        <v>0</v>
      </c>
      <c r="N113" s="236">
        <v>0</v>
      </c>
      <c r="O113" s="236">
        <f>ROUND(E113*N113,2)</f>
        <v>0</v>
      </c>
      <c r="P113" s="236">
        <v>0</v>
      </c>
      <c r="Q113" s="236">
        <f>ROUND(E113*P113,2)</f>
        <v>0</v>
      </c>
      <c r="R113" s="238"/>
      <c r="S113" s="238" t="s">
        <v>156</v>
      </c>
      <c r="T113" s="239" t="s">
        <v>157</v>
      </c>
      <c r="U113" s="222">
        <v>0</v>
      </c>
      <c r="V113" s="222">
        <f>ROUND(E113*U113,2)</f>
        <v>0</v>
      </c>
      <c r="W113" s="222"/>
      <c r="X113" s="222" t="s">
        <v>110</v>
      </c>
      <c r="Y113" s="222" t="s">
        <v>111</v>
      </c>
      <c r="Z113" s="212"/>
      <c r="AA113" s="212"/>
      <c r="AB113" s="212"/>
      <c r="AC113" s="212"/>
      <c r="AD113" s="212"/>
      <c r="AE113" s="212"/>
      <c r="AF113" s="212"/>
      <c r="AG113" s="212" t="s">
        <v>112</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ht="22.5" outlineLevel="2" x14ac:dyDescent="0.2">
      <c r="A114" s="219"/>
      <c r="B114" s="220"/>
      <c r="C114" s="255" t="s">
        <v>256</v>
      </c>
      <c r="D114" s="242"/>
      <c r="E114" s="242"/>
      <c r="F114" s="242"/>
      <c r="G114" s="242"/>
      <c r="H114" s="222"/>
      <c r="I114" s="222"/>
      <c r="J114" s="222"/>
      <c r="K114" s="222"/>
      <c r="L114" s="222"/>
      <c r="M114" s="222"/>
      <c r="N114" s="221"/>
      <c r="O114" s="221"/>
      <c r="P114" s="221"/>
      <c r="Q114" s="221"/>
      <c r="R114" s="222"/>
      <c r="S114" s="222"/>
      <c r="T114" s="222"/>
      <c r="U114" s="222"/>
      <c r="V114" s="222"/>
      <c r="W114" s="222"/>
      <c r="X114" s="222"/>
      <c r="Y114" s="222"/>
      <c r="Z114" s="212"/>
      <c r="AA114" s="212"/>
      <c r="AB114" s="212"/>
      <c r="AC114" s="212"/>
      <c r="AD114" s="212"/>
      <c r="AE114" s="212"/>
      <c r="AF114" s="212"/>
      <c r="AG114" s="212" t="s">
        <v>159</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40" t="str">
        <f>C114</f>
        <v>Součástí dopadové plochy budou 2D ostatní prvky výšky 10 mm (viz Technický a grafický návrh) provedené z probarveného granulátu EPDM (doplňková 2D grafika):</v>
      </c>
      <c r="BB114" s="212"/>
      <c r="BC114" s="212"/>
      <c r="BD114" s="212"/>
      <c r="BE114" s="212"/>
      <c r="BF114" s="212"/>
      <c r="BG114" s="212"/>
      <c r="BH114" s="212"/>
    </row>
    <row r="115" spans="1:60" outlineLevel="3" x14ac:dyDescent="0.2">
      <c r="A115" s="219"/>
      <c r="B115" s="220"/>
      <c r="C115" s="256" t="s">
        <v>257</v>
      </c>
      <c r="D115" s="243"/>
      <c r="E115" s="243"/>
      <c r="F115" s="243"/>
      <c r="G115" s="243"/>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159</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2" x14ac:dyDescent="0.2">
      <c r="A116" s="219"/>
      <c r="B116" s="220"/>
      <c r="C116" s="253" t="s">
        <v>258</v>
      </c>
      <c r="D116" s="223"/>
      <c r="E116" s="224">
        <v>1</v>
      </c>
      <c r="F116" s="222"/>
      <c r="G116" s="222"/>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114</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22.5" outlineLevel="1" x14ac:dyDescent="0.2">
      <c r="A117" s="233">
        <v>37</v>
      </c>
      <c r="B117" s="234" t="s">
        <v>259</v>
      </c>
      <c r="C117" s="252" t="s">
        <v>260</v>
      </c>
      <c r="D117" s="235" t="s">
        <v>196</v>
      </c>
      <c r="E117" s="236">
        <v>2</v>
      </c>
      <c r="F117" s="237"/>
      <c r="G117" s="238">
        <f>ROUND(E117*F117,2)</f>
        <v>0</v>
      </c>
      <c r="H117" s="237"/>
      <c r="I117" s="238">
        <f>ROUND(E117*H117,2)</f>
        <v>0</v>
      </c>
      <c r="J117" s="237"/>
      <c r="K117" s="238">
        <f>ROUND(E117*J117,2)</f>
        <v>0</v>
      </c>
      <c r="L117" s="238">
        <v>21</v>
      </c>
      <c r="M117" s="238">
        <f>G117*(1+L117/100)</f>
        <v>0</v>
      </c>
      <c r="N117" s="236">
        <v>0</v>
      </c>
      <c r="O117" s="236">
        <f>ROUND(E117*N117,2)</f>
        <v>0</v>
      </c>
      <c r="P117" s="236">
        <v>0</v>
      </c>
      <c r="Q117" s="236">
        <f>ROUND(E117*P117,2)</f>
        <v>0</v>
      </c>
      <c r="R117" s="238"/>
      <c r="S117" s="238" t="s">
        <v>156</v>
      </c>
      <c r="T117" s="239" t="s">
        <v>157</v>
      </c>
      <c r="U117" s="222">
        <v>0</v>
      </c>
      <c r="V117" s="222">
        <f>ROUND(E117*U117,2)</f>
        <v>0</v>
      </c>
      <c r="W117" s="222"/>
      <c r="X117" s="222" t="s">
        <v>110</v>
      </c>
      <c r="Y117" s="222" t="s">
        <v>111</v>
      </c>
      <c r="Z117" s="212"/>
      <c r="AA117" s="212"/>
      <c r="AB117" s="212"/>
      <c r="AC117" s="212"/>
      <c r="AD117" s="212"/>
      <c r="AE117" s="212"/>
      <c r="AF117" s="212"/>
      <c r="AG117" s="212" t="s">
        <v>112</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ht="22.5" outlineLevel="2" x14ac:dyDescent="0.2">
      <c r="A118" s="219"/>
      <c r="B118" s="220"/>
      <c r="C118" s="255" t="s">
        <v>256</v>
      </c>
      <c r="D118" s="242"/>
      <c r="E118" s="242"/>
      <c r="F118" s="242"/>
      <c r="G118" s="242"/>
      <c r="H118" s="222"/>
      <c r="I118" s="222"/>
      <c r="J118" s="222"/>
      <c r="K118" s="222"/>
      <c r="L118" s="222"/>
      <c r="M118" s="222"/>
      <c r="N118" s="221"/>
      <c r="O118" s="221"/>
      <c r="P118" s="221"/>
      <c r="Q118" s="221"/>
      <c r="R118" s="222"/>
      <c r="S118" s="222"/>
      <c r="T118" s="222"/>
      <c r="U118" s="222"/>
      <c r="V118" s="222"/>
      <c r="W118" s="222"/>
      <c r="X118" s="222"/>
      <c r="Y118" s="222"/>
      <c r="Z118" s="212"/>
      <c r="AA118" s="212"/>
      <c r="AB118" s="212"/>
      <c r="AC118" s="212"/>
      <c r="AD118" s="212"/>
      <c r="AE118" s="212"/>
      <c r="AF118" s="212"/>
      <c r="AG118" s="212" t="s">
        <v>159</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40" t="str">
        <f>C118</f>
        <v>Součástí dopadové plochy budou 2D ostatní prvky výšky 10 mm (viz Technický a grafický návrh) provedené z probarveného granulátu EPDM (doplňková 2D grafika):</v>
      </c>
      <c r="BB118" s="212"/>
      <c r="BC118" s="212"/>
      <c r="BD118" s="212"/>
      <c r="BE118" s="212"/>
      <c r="BF118" s="212"/>
      <c r="BG118" s="212"/>
      <c r="BH118" s="212"/>
    </row>
    <row r="119" spans="1:60" outlineLevel="3" x14ac:dyDescent="0.2">
      <c r="A119" s="219"/>
      <c r="B119" s="220"/>
      <c r="C119" s="256" t="s">
        <v>261</v>
      </c>
      <c r="D119" s="243"/>
      <c r="E119" s="243"/>
      <c r="F119" s="243"/>
      <c r="G119" s="243"/>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159</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2" x14ac:dyDescent="0.2">
      <c r="A120" s="219"/>
      <c r="B120" s="220"/>
      <c r="C120" s="253" t="s">
        <v>262</v>
      </c>
      <c r="D120" s="223"/>
      <c r="E120" s="224">
        <v>2</v>
      </c>
      <c r="F120" s="222"/>
      <c r="G120" s="222"/>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114</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ht="22.5" outlineLevel="1" x14ac:dyDescent="0.2">
      <c r="A121" s="233">
        <v>38</v>
      </c>
      <c r="B121" s="234" t="s">
        <v>263</v>
      </c>
      <c r="C121" s="252" t="s">
        <v>264</v>
      </c>
      <c r="D121" s="235" t="s">
        <v>196</v>
      </c>
      <c r="E121" s="236">
        <v>2</v>
      </c>
      <c r="F121" s="237"/>
      <c r="G121" s="238">
        <f>ROUND(E121*F121,2)</f>
        <v>0</v>
      </c>
      <c r="H121" s="237"/>
      <c r="I121" s="238">
        <f>ROUND(E121*H121,2)</f>
        <v>0</v>
      </c>
      <c r="J121" s="237"/>
      <c r="K121" s="238">
        <f>ROUND(E121*J121,2)</f>
        <v>0</v>
      </c>
      <c r="L121" s="238">
        <v>21</v>
      </c>
      <c r="M121" s="238">
        <f>G121*(1+L121/100)</f>
        <v>0</v>
      </c>
      <c r="N121" s="236">
        <v>0</v>
      </c>
      <c r="O121" s="236">
        <f>ROUND(E121*N121,2)</f>
        <v>0</v>
      </c>
      <c r="P121" s="236">
        <v>0</v>
      </c>
      <c r="Q121" s="236">
        <f>ROUND(E121*P121,2)</f>
        <v>0</v>
      </c>
      <c r="R121" s="238"/>
      <c r="S121" s="238" t="s">
        <v>156</v>
      </c>
      <c r="T121" s="239" t="s">
        <v>157</v>
      </c>
      <c r="U121" s="222">
        <v>0</v>
      </c>
      <c r="V121" s="222">
        <f>ROUND(E121*U121,2)</f>
        <v>0</v>
      </c>
      <c r="W121" s="222"/>
      <c r="X121" s="222" t="s">
        <v>110</v>
      </c>
      <c r="Y121" s="222" t="s">
        <v>111</v>
      </c>
      <c r="Z121" s="212"/>
      <c r="AA121" s="212"/>
      <c r="AB121" s="212"/>
      <c r="AC121" s="212"/>
      <c r="AD121" s="212"/>
      <c r="AE121" s="212"/>
      <c r="AF121" s="212"/>
      <c r="AG121" s="212" t="s">
        <v>112</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ht="22.5" outlineLevel="2" x14ac:dyDescent="0.2">
      <c r="A122" s="219"/>
      <c r="B122" s="220"/>
      <c r="C122" s="255" t="s">
        <v>256</v>
      </c>
      <c r="D122" s="242"/>
      <c r="E122" s="242"/>
      <c r="F122" s="242"/>
      <c r="G122" s="242"/>
      <c r="H122" s="222"/>
      <c r="I122" s="222"/>
      <c r="J122" s="222"/>
      <c r="K122" s="222"/>
      <c r="L122" s="222"/>
      <c r="M122" s="222"/>
      <c r="N122" s="221"/>
      <c r="O122" s="221"/>
      <c r="P122" s="221"/>
      <c r="Q122" s="221"/>
      <c r="R122" s="222"/>
      <c r="S122" s="222"/>
      <c r="T122" s="222"/>
      <c r="U122" s="222"/>
      <c r="V122" s="222"/>
      <c r="W122" s="222"/>
      <c r="X122" s="222"/>
      <c r="Y122" s="222"/>
      <c r="Z122" s="212"/>
      <c r="AA122" s="212"/>
      <c r="AB122" s="212"/>
      <c r="AC122" s="212"/>
      <c r="AD122" s="212"/>
      <c r="AE122" s="212"/>
      <c r="AF122" s="212"/>
      <c r="AG122" s="212" t="s">
        <v>159</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40" t="str">
        <f>C122</f>
        <v>Součástí dopadové plochy budou 2D ostatní prvky výšky 10 mm (viz Technický a grafický návrh) provedené z probarveného granulátu EPDM (doplňková 2D grafika):</v>
      </c>
      <c r="BB122" s="212"/>
      <c r="BC122" s="212"/>
      <c r="BD122" s="212"/>
      <c r="BE122" s="212"/>
      <c r="BF122" s="212"/>
      <c r="BG122" s="212"/>
      <c r="BH122" s="212"/>
    </row>
    <row r="123" spans="1:60" outlineLevel="3" x14ac:dyDescent="0.2">
      <c r="A123" s="219"/>
      <c r="B123" s="220"/>
      <c r="C123" s="256" t="s">
        <v>265</v>
      </c>
      <c r="D123" s="243"/>
      <c r="E123" s="243"/>
      <c r="F123" s="243"/>
      <c r="G123" s="243"/>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159</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2" x14ac:dyDescent="0.2">
      <c r="A124" s="219"/>
      <c r="B124" s="220"/>
      <c r="C124" s="253" t="s">
        <v>266</v>
      </c>
      <c r="D124" s="223"/>
      <c r="E124" s="224">
        <v>2</v>
      </c>
      <c r="F124" s="222"/>
      <c r="G124" s="222"/>
      <c r="H124" s="222"/>
      <c r="I124" s="222"/>
      <c r="J124" s="222"/>
      <c r="K124" s="222"/>
      <c r="L124" s="222"/>
      <c r="M124" s="222"/>
      <c r="N124" s="221"/>
      <c r="O124" s="221"/>
      <c r="P124" s="221"/>
      <c r="Q124" s="221"/>
      <c r="R124" s="222"/>
      <c r="S124" s="222"/>
      <c r="T124" s="222"/>
      <c r="U124" s="222"/>
      <c r="V124" s="222"/>
      <c r="W124" s="222"/>
      <c r="X124" s="222"/>
      <c r="Y124" s="222"/>
      <c r="Z124" s="212"/>
      <c r="AA124" s="212"/>
      <c r="AB124" s="212"/>
      <c r="AC124" s="212"/>
      <c r="AD124" s="212"/>
      <c r="AE124" s="212"/>
      <c r="AF124" s="212"/>
      <c r="AG124" s="212" t="s">
        <v>114</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1" x14ac:dyDescent="0.2">
      <c r="A125" s="233">
        <v>39</v>
      </c>
      <c r="B125" s="234" t="s">
        <v>267</v>
      </c>
      <c r="C125" s="252" t="s">
        <v>268</v>
      </c>
      <c r="D125" s="235" t="s">
        <v>196</v>
      </c>
      <c r="E125" s="236">
        <v>1</v>
      </c>
      <c r="F125" s="237"/>
      <c r="G125" s="238">
        <f>ROUND(E125*F125,2)</f>
        <v>0</v>
      </c>
      <c r="H125" s="237"/>
      <c r="I125" s="238">
        <f>ROUND(E125*H125,2)</f>
        <v>0</v>
      </c>
      <c r="J125" s="237"/>
      <c r="K125" s="238">
        <f>ROUND(E125*J125,2)</f>
        <v>0</v>
      </c>
      <c r="L125" s="238">
        <v>21</v>
      </c>
      <c r="M125" s="238">
        <f>G125*(1+L125/100)</f>
        <v>0</v>
      </c>
      <c r="N125" s="236">
        <v>0</v>
      </c>
      <c r="O125" s="236">
        <f>ROUND(E125*N125,2)</f>
        <v>0</v>
      </c>
      <c r="P125" s="236">
        <v>0</v>
      </c>
      <c r="Q125" s="236">
        <f>ROUND(E125*P125,2)</f>
        <v>0</v>
      </c>
      <c r="R125" s="238"/>
      <c r="S125" s="238" t="s">
        <v>156</v>
      </c>
      <c r="T125" s="239" t="s">
        <v>157</v>
      </c>
      <c r="U125" s="222">
        <v>0</v>
      </c>
      <c r="V125" s="222">
        <f>ROUND(E125*U125,2)</f>
        <v>0</v>
      </c>
      <c r="W125" s="222"/>
      <c r="X125" s="222" t="s">
        <v>110</v>
      </c>
      <c r="Y125" s="222" t="s">
        <v>111</v>
      </c>
      <c r="Z125" s="212"/>
      <c r="AA125" s="212"/>
      <c r="AB125" s="212"/>
      <c r="AC125" s="212"/>
      <c r="AD125" s="212"/>
      <c r="AE125" s="212"/>
      <c r="AF125" s="212"/>
      <c r="AG125" s="212" t="s">
        <v>112</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22.5" outlineLevel="2" x14ac:dyDescent="0.2">
      <c r="A126" s="219"/>
      <c r="B126" s="220"/>
      <c r="C126" s="255" t="s">
        <v>256</v>
      </c>
      <c r="D126" s="242"/>
      <c r="E126" s="242"/>
      <c r="F126" s="242"/>
      <c r="G126" s="242"/>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159</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40" t="str">
        <f>C126</f>
        <v>Součástí dopadové plochy budou 2D ostatní prvky výšky 10 mm (viz Technický a grafický návrh) provedené z probarveného granulátu EPDM (doplňková 2D grafika):</v>
      </c>
      <c r="BB126" s="212"/>
      <c r="BC126" s="212"/>
      <c r="BD126" s="212"/>
      <c r="BE126" s="212"/>
      <c r="BF126" s="212"/>
      <c r="BG126" s="212"/>
      <c r="BH126" s="212"/>
    </row>
    <row r="127" spans="1:60" outlineLevel="3" x14ac:dyDescent="0.2">
      <c r="A127" s="219"/>
      <c r="B127" s="220"/>
      <c r="C127" s="256" t="s">
        <v>269</v>
      </c>
      <c r="D127" s="243"/>
      <c r="E127" s="243"/>
      <c r="F127" s="243"/>
      <c r="G127" s="243"/>
      <c r="H127" s="222"/>
      <c r="I127" s="222"/>
      <c r="J127" s="222"/>
      <c r="K127" s="222"/>
      <c r="L127" s="222"/>
      <c r="M127" s="222"/>
      <c r="N127" s="221"/>
      <c r="O127" s="221"/>
      <c r="P127" s="221"/>
      <c r="Q127" s="221"/>
      <c r="R127" s="222"/>
      <c r="S127" s="222"/>
      <c r="T127" s="222"/>
      <c r="U127" s="222"/>
      <c r="V127" s="222"/>
      <c r="W127" s="222"/>
      <c r="X127" s="222"/>
      <c r="Y127" s="222"/>
      <c r="Z127" s="212"/>
      <c r="AA127" s="212"/>
      <c r="AB127" s="212"/>
      <c r="AC127" s="212"/>
      <c r="AD127" s="212"/>
      <c r="AE127" s="212"/>
      <c r="AF127" s="212"/>
      <c r="AG127" s="212" t="s">
        <v>159</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2" x14ac:dyDescent="0.2">
      <c r="A128" s="219"/>
      <c r="B128" s="220"/>
      <c r="C128" s="253" t="s">
        <v>270</v>
      </c>
      <c r="D128" s="223"/>
      <c r="E128" s="224">
        <v>1</v>
      </c>
      <c r="F128" s="222"/>
      <c r="G128" s="222"/>
      <c r="H128" s="222"/>
      <c r="I128" s="222"/>
      <c r="J128" s="222"/>
      <c r="K128" s="222"/>
      <c r="L128" s="222"/>
      <c r="M128" s="222"/>
      <c r="N128" s="221"/>
      <c r="O128" s="221"/>
      <c r="P128" s="221"/>
      <c r="Q128" s="221"/>
      <c r="R128" s="222"/>
      <c r="S128" s="222"/>
      <c r="T128" s="222"/>
      <c r="U128" s="222"/>
      <c r="V128" s="222"/>
      <c r="W128" s="222"/>
      <c r="X128" s="222"/>
      <c r="Y128" s="222"/>
      <c r="Z128" s="212"/>
      <c r="AA128" s="212"/>
      <c r="AB128" s="212"/>
      <c r="AC128" s="212"/>
      <c r="AD128" s="212"/>
      <c r="AE128" s="212"/>
      <c r="AF128" s="212"/>
      <c r="AG128" s="212" t="s">
        <v>114</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ht="22.5" outlineLevel="1" x14ac:dyDescent="0.2">
      <c r="A129" s="233">
        <v>40</v>
      </c>
      <c r="B129" s="234" t="s">
        <v>271</v>
      </c>
      <c r="C129" s="252" t="s">
        <v>272</v>
      </c>
      <c r="D129" s="235" t="s">
        <v>196</v>
      </c>
      <c r="E129" s="236">
        <v>1</v>
      </c>
      <c r="F129" s="237"/>
      <c r="G129" s="238">
        <f>ROUND(E129*F129,2)</f>
        <v>0</v>
      </c>
      <c r="H129" s="237"/>
      <c r="I129" s="238">
        <f>ROUND(E129*H129,2)</f>
        <v>0</v>
      </c>
      <c r="J129" s="237"/>
      <c r="K129" s="238">
        <f>ROUND(E129*J129,2)</f>
        <v>0</v>
      </c>
      <c r="L129" s="238">
        <v>21</v>
      </c>
      <c r="M129" s="238">
        <f>G129*(1+L129/100)</f>
        <v>0</v>
      </c>
      <c r="N129" s="236">
        <v>0</v>
      </c>
      <c r="O129" s="236">
        <f>ROUND(E129*N129,2)</f>
        <v>0</v>
      </c>
      <c r="P129" s="236">
        <v>0</v>
      </c>
      <c r="Q129" s="236">
        <f>ROUND(E129*P129,2)</f>
        <v>0</v>
      </c>
      <c r="R129" s="238"/>
      <c r="S129" s="238" t="s">
        <v>156</v>
      </c>
      <c r="T129" s="239" t="s">
        <v>157</v>
      </c>
      <c r="U129" s="222">
        <v>0</v>
      </c>
      <c r="V129" s="222">
        <f>ROUND(E129*U129,2)</f>
        <v>0</v>
      </c>
      <c r="W129" s="222"/>
      <c r="X129" s="222" t="s">
        <v>110</v>
      </c>
      <c r="Y129" s="222" t="s">
        <v>111</v>
      </c>
      <c r="Z129" s="212"/>
      <c r="AA129" s="212"/>
      <c r="AB129" s="212"/>
      <c r="AC129" s="212"/>
      <c r="AD129" s="212"/>
      <c r="AE129" s="212"/>
      <c r="AF129" s="212"/>
      <c r="AG129" s="212" t="s">
        <v>112</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ht="22.5" outlineLevel="2" x14ac:dyDescent="0.2">
      <c r="A130" s="219"/>
      <c r="B130" s="220"/>
      <c r="C130" s="255" t="s">
        <v>256</v>
      </c>
      <c r="D130" s="242"/>
      <c r="E130" s="242"/>
      <c r="F130" s="242"/>
      <c r="G130" s="242"/>
      <c r="H130" s="222"/>
      <c r="I130" s="222"/>
      <c r="J130" s="222"/>
      <c r="K130" s="222"/>
      <c r="L130" s="222"/>
      <c r="M130" s="222"/>
      <c r="N130" s="221"/>
      <c r="O130" s="221"/>
      <c r="P130" s="221"/>
      <c r="Q130" s="221"/>
      <c r="R130" s="222"/>
      <c r="S130" s="222"/>
      <c r="T130" s="222"/>
      <c r="U130" s="222"/>
      <c r="V130" s="222"/>
      <c r="W130" s="222"/>
      <c r="X130" s="222"/>
      <c r="Y130" s="222"/>
      <c r="Z130" s="212"/>
      <c r="AA130" s="212"/>
      <c r="AB130" s="212"/>
      <c r="AC130" s="212"/>
      <c r="AD130" s="212"/>
      <c r="AE130" s="212"/>
      <c r="AF130" s="212"/>
      <c r="AG130" s="212" t="s">
        <v>159</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40" t="str">
        <f>C130</f>
        <v>Součástí dopadové plochy budou 2D ostatní prvky výšky 10 mm (viz Technický a grafický návrh) provedené z probarveného granulátu EPDM (doplňková 2D grafika):</v>
      </c>
      <c r="BB130" s="212"/>
      <c r="BC130" s="212"/>
      <c r="BD130" s="212"/>
      <c r="BE130" s="212"/>
      <c r="BF130" s="212"/>
      <c r="BG130" s="212"/>
      <c r="BH130" s="212"/>
    </row>
    <row r="131" spans="1:60" outlineLevel="3" x14ac:dyDescent="0.2">
      <c r="A131" s="219"/>
      <c r="B131" s="220"/>
      <c r="C131" s="256" t="s">
        <v>273</v>
      </c>
      <c r="D131" s="243"/>
      <c r="E131" s="243"/>
      <c r="F131" s="243"/>
      <c r="G131" s="243"/>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159</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40" t="str">
        <f>C131</f>
        <v>číslo 50, číslo 100, číslo 150 v barevném obdélníku (3 čísla v barevném obdélníku) představující skok do dálky.</v>
      </c>
      <c r="BB131" s="212"/>
      <c r="BC131" s="212"/>
      <c r="BD131" s="212"/>
      <c r="BE131" s="212"/>
      <c r="BF131" s="212"/>
      <c r="BG131" s="212"/>
      <c r="BH131" s="212"/>
    </row>
    <row r="132" spans="1:60" outlineLevel="2" x14ac:dyDescent="0.2">
      <c r="A132" s="219"/>
      <c r="B132" s="220"/>
      <c r="C132" s="253" t="s">
        <v>274</v>
      </c>
      <c r="D132" s="223"/>
      <c r="E132" s="224">
        <v>1</v>
      </c>
      <c r="F132" s="222"/>
      <c r="G132" s="222"/>
      <c r="H132" s="222"/>
      <c r="I132" s="222"/>
      <c r="J132" s="222"/>
      <c r="K132" s="222"/>
      <c r="L132" s="222"/>
      <c r="M132" s="222"/>
      <c r="N132" s="221"/>
      <c r="O132" s="221"/>
      <c r="P132" s="221"/>
      <c r="Q132" s="221"/>
      <c r="R132" s="222"/>
      <c r="S132" s="222"/>
      <c r="T132" s="222"/>
      <c r="U132" s="222"/>
      <c r="V132" s="222"/>
      <c r="W132" s="222"/>
      <c r="X132" s="222"/>
      <c r="Y132" s="222"/>
      <c r="Z132" s="212"/>
      <c r="AA132" s="212"/>
      <c r="AB132" s="212"/>
      <c r="AC132" s="212"/>
      <c r="AD132" s="212"/>
      <c r="AE132" s="212"/>
      <c r="AF132" s="212"/>
      <c r="AG132" s="212" t="s">
        <v>114</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2.5" outlineLevel="1" x14ac:dyDescent="0.2">
      <c r="A133" s="233">
        <v>41</v>
      </c>
      <c r="B133" s="234" t="s">
        <v>275</v>
      </c>
      <c r="C133" s="252" t="s">
        <v>276</v>
      </c>
      <c r="D133" s="235" t="s">
        <v>196</v>
      </c>
      <c r="E133" s="236">
        <v>1</v>
      </c>
      <c r="F133" s="237"/>
      <c r="G133" s="238">
        <f>ROUND(E133*F133,2)</f>
        <v>0</v>
      </c>
      <c r="H133" s="237"/>
      <c r="I133" s="238">
        <f>ROUND(E133*H133,2)</f>
        <v>0</v>
      </c>
      <c r="J133" s="237"/>
      <c r="K133" s="238">
        <f>ROUND(E133*J133,2)</f>
        <v>0</v>
      </c>
      <c r="L133" s="238">
        <v>21</v>
      </c>
      <c r="M133" s="238">
        <f>G133*(1+L133/100)</f>
        <v>0</v>
      </c>
      <c r="N133" s="236">
        <v>0</v>
      </c>
      <c r="O133" s="236">
        <f>ROUND(E133*N133,2)</f>
        <v>0</v>
      </c>
      <c r="P133" s="236">
        <v>0</v>
      </c>
      <c r="Q133" s="236">
        <f>ROUND(E133*P133,2)</f>
        <v>0</v>
      </c>
      <c r="R133" s="238"/>
      <c r="S133" s="238" t="s">
        <v>156</v>
      </c>
      <c r="T133" s="239" t="s">
        <v>157</v>
      </c>
      <c r="U133" s="222">
        <v>0</v>
      </c>
      <c r="V133" s="222">
        <f>ROUND(E133*U133,2)</f>
        <v>0</v>
      </c>
      <c r="W133" s="222"/>
      <c r="X133" s="222" t="s">
        <v>110</v>
      </c>
      <c r="Y133" s="222" t="s">
        <v>111</v>
      </c>
      <c r="Z133" s="212"/>
      <c r="AA133" s="212"/>
      <c r="AB133" s="212"/>
      <c r="AC133" s="212"/>
      <c r="AD133" s="212"/>
      <c r="AE133" s="212"/>
      <c r="AF133" s="212"/>
      <c r="AG133" s="212" t="s">
        <v>112</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ht="22.5" outlineLevel="2" x14ac:dyDescent="0.2">
      <c r="A134" s="219"/>
      <c r="B134" s="220"/>
      <c r="C134" s="255" t="s">
        <v>256</v>
      </c>
      <c r="D134" s="242"/>
      <c r="E134" s="242"/>
      <c r="F134" s="242"/>
      <c r="G134" s="242"/>
      <c r="H134" s="222"/>
      <c r="I134" s="222"/>
      <c r="J134" s="222"/>
      <c r="K134" s="222"/>
      <c r="L134" s="222"/>
      <c r="M134" s="222"/>
      <c r="N134" s="221"/>
      <c r="O134" s="221"/>
      <c r="P134" s="221"/>
      <c r="Q134" s="221"/>
      <c r="R134" s="222"/>
      <c r="S134" s="222"/>
      <c r="T134" s="222"/>
      <c r="U134" s="222"/>
      <c r="V134" s="222"/>
      <c r="W134" s="222"/>
      <c r="X134" s="222"/>
      <c r="Y134" s="222"/>
      <c r="Z134" s="212"/>
      <c r="AA134" s="212"/>
      <c r="AB134" s="212"/>
      <c r="AC134" s="212"/>
      <c r="AD134" s="212"/>
      <c r="AE134" s="212"/>
      <c r="AF134" s="212"/>
      <c r="AG134" s="212" t="s">
        <v>159</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40" t="str">
        <f>C134</f>
        <v>Součástí dopadové plochy budou 2D ostatní prvky výšky 10 mm (viz Technický a grafický návrh) provedené z probarveného granulátu EPDM (doplňková 2D grafika):</v>
      </c>
      <c r="BB134" s="212"/>
      <c r="BC134" s="212"/>
      <c r="BD134" s="212"/>
      <c r="BE134" s="212"/>
      <c r="BF134" s="212"/>
      <c r="BG134" s="212"/>
      <c r="BH134" s="212"/>
    </row>
    <row r="135" spans="1:60" outlineLevel="3" x14ac:dyDescent="0.2">
      <c r="A135" s="219"/>
      <c r="B135" s="220"/>
      <c r="C135" s="256" t="s">
        <v>273</v>
      </c>
      <c r="D135" s="243"/>
      <c r="E135" s="243"/>
      <c r="F135" s="243"/>
      <c r="G135" s="243"/>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159</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40" t="str">
        <f>C135</f>
        <v>číslo 50, číslo 100, číslo 150 v barevném obdélníku (3 čísla v barevném obdélníku) představující skok do dálky.</v>
      </c>
      <c r="BB135" s="212"/>
      <c r="BC135" s="212"/>
      <c r="BD135" s="212"/>
      <c r="BE135" s="212"/>
      <c r="BF135" s="212"/>
      <c r="BG135" s="212"/>
      <c r="BH135" s="212"/>
    </row>
    <row r="136" spans="1:60" outlineLevel="2" x14ac:dyDescent="0.2">
      <c r="A136" s="219"/>
      <c r="B136" s="220"/>
      <c r="C136" s="253" t="s">
        <v>277</v>
      </c>
      <c r="D136" s="223"/>
      <c r="E136" s="224">
        <v>1</v>
      </c>
      <c r="F136" s="222"/>
      <c r="G136" s="222"/>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114</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22.5" outlineLevel="1" x14ac:dyDescent="0.2">
      <c r="A137" s="233">
        <v>42</v>
      </c>
      <c r="B137" s="234" t="s">
        <v>278</v>
      </c>
      <c r="C137" s="252" t="s">
        <v>279</v>
      </c>
      <c r="D137" s="235" t="s">
        <v>196</v>
      </c>
      <c r="E137" s="236">
        <v>1</v>
      </c>
      <c r="F137" s="237"/>
      <c r="G137" s="238">
        <f>ROUND(E137*F137,2)</f>
        <v>0</v>
      </c>
      <c r="H137" s="237"/>
      <c r="I137" s="238">
        <f>ROUND(E137*H137,2)</f>
        <v>0</v>
      </c>
      <c r="J137" s="237"/>
      <c r="K137" s="238">
        <f>ROUND(E137*J137,2)</f>
        <v>0</v>
      </c>
      <c r="L137" s="238">
        <v>21</v>
      </c>
      <c r="M137" s="238">
        <f>G137*(1+L137/100)</f>
        <v>0</v>
      </c>
      <c r="N137" s="236">
        <v>0</v>
      </c>
      <c r="O137" s="236">
        <f>ROUND(E137*N137,2)</f>
        <v>0</v>
      </c>
      <c r="P137" s="236">
        <v>0</v>
      </c>
      <c r="Q137" s="236">
        <f>ROUND(E137*P137,2)</f>
        <v>0</v>
      </c>
      <c r="R137" s="238"/>
      <c r="S137" s="238" t="s">
        <v>156</v>
      </c>
      <c r="T137" s="239" t="s">
        <v>157</v>
      </c>
      <c r="U137" s="222">
        <v>0</v>
      </c>
      <c r="V137" s="222">
        <f>ROUND(E137*U137,2)</f>
        <v>0</v>
      </c>
      <c r="W137" s="222"/>
      <c r="X137" s="222" t="s">
        <v>110</v>
      </c>
      <c r="Y137" s="222" t="s">
        <v>111</v>
      </c>
      <c r="Z137" s="212"/>
      <c r="AA137" s="212"/>
      <c r="AB137" s="212"/>
      <c r="AC137" s="212"/>
      <c r="AD137" s="212"/>
      <c r="AE137" s="212"/>
      <c r="AF137" s="212"/>
      <c r="AG137" s="212" t="s">
        <v>112</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ht="22.5" outlineLevel="2" x14ac:dyDescent="0.2">
      <c r="A138" s="219"/>
      <c r="B138" s="220"/>
      <c r="C138" s="255" t="s">
        <v>256</v>
      </c>
      <c r="D138" s="242"/>
      <c r="E138" s="242"/>
      <c r="F138" s="242"/>
      <c r="G138" s="242"/>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159</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40" t="str">
        <f>C138</f>
        <v>Součástí dopadové plochy budou 2D ostatní prvky výšky 10 mm (viz Technický a grafický návrh) provedené z probarveného granulátu EPDM (doplňková 2D grafika):</v>
      </c>
      <c r="BB138" s="212"/>
      <c r="BC138" s="212"/>
      <c r="BD138" s="212"/>
      <c r="BE138" s="212"/>
      <c r="BF138" s="212"/>
      <c r="BG138" s="212"/>
      <c r="BH138" s="212"/>
    </row>
    <row r="139" spans="1:60" outlineLevel="3" x14ac:dyDescent="0.2">
      <c r="A139" s="219"/>
      <c r="B139" s="220"/>
      <c r="C139" s="256" t="s">
        <v>273</v>
      </c>
      <c r="D139" s="243"/>
      <c r="E139" s="243"/>
      <c r="F139" s="243"/>
      <c r="G139" s="243"/>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159</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40" t="str">
        <f>C139</f>
        <v>číslo 50, číslo 100, číslo 150 v barevném obdélníku (3 čísla v barevném obdélníku) představující skok do dálky.</v>
      </c>
      <c r="BB139" s="212"/>
      <c r="BC139" s="212"/>
      <c r="BD139" s="212"/>
      <c r="BE139" s="212"/>
      <c r="BF139" s="212"/>
      <c r="BG139" s="212"/>
      <c r="BH139" s="212"/>
    </row>
    <row r="140" spans="1:60" outlineLevel="2" x14ac:dyDescent="0.2">
      <c r="A140" s="219"/>
      <c r="B140" s="220"/>
      <c r="C140" s="253" t="s">
        <v>280</v>
      </c>
      <c r="D140" s="223"/>
      <c r="E140" s="224">
        <v>1</v>
      </c>
      <c r="F140" s="222"/>
      <c r="G140" s="222"/>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114</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44">
        <v>43</v>
      </c>
      <c r="B141" s="245" t="s">
        <v>281</v>
      </c>
      <c r="C141" s="257" t="s">
        <v>282</v>
      </c>
      <c r="D141" s="246" t="s">
        <v>0</v>
      </c>
      <c r="E141" s="247">
        <v>10000</v>
      </c>
      <c r="F141" s="248"/>
      <c r="G141" s="249">
        <f>ROUND(E141*F141,2)</f>
        <v>0</v>
      </c>
      <c r="H141" s="248"/>
      <c r="I141" s="249">
        <f>ROUND(E141*H141,2)</f>
        <v>0</v>
      </c>
      <c r="J141" s="248"/>
      <c r="K141" s="249">
        <f>ROUND(E141*J141,2)</f>
        <v>0</v>
      </c>
      <c r="L141" s="249">
        <v>21</v>
      </c>
      <c r="M141" s="249">
        <f>G141*(1+L141/100)</f>
        <v>0</v>
      </c>
      <c r="N141" s="247">
        <v>0</v>
      </c>
      <c r="O141" s="247">
        <f>ROUND(E141*N141,2)</f>
        <v>0</v>
      </c>
      <c r="P141" s="247">
        <v>0</v>
      </c>
      <c r="Q141" s="247">
        <f>ROUND(E141*P141,2)</f>
        <v>0</v>
      </c>
      <c r="R141" s="249"/>
      <c r="S141" s="249" t="s">
        <v>156</v>
      </c>
      <c r="T141" s="250" t="s">
        <v>109</v>
      </c>
      <c r="U141" s="222">
        <v>4.7999999999999996E-3</v>
      </c>
      <c r="V141" s="222">
        <f>ROUND(E141*U141,2)</f>
        <v>48</v>
      </c>
      <c r="W141" s="222"/>
      <c r="X141" s="222" t="s">
        <v>110</v>
      </c>
      <c r="Y141" s="222" t="s">
        <v>111</v>
      </c>
      <c r="Z141" s="212"/>
      <c r="AA141" s="212"/>
      <c r="AB141" s="212"/>
      <c r="AC141" s="212"/>
      <c r="AD141" s="212"/>
      <c r="AE141" s="212"/>
      <c r="AF141" s="212"/>
      <c r="AG141" s="212" t="s">
        <v>112</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ht="22.5" outlineLevel="1" x14ac:dyDescent="0.2">
      <c r="A142" s="244">
        <v>44</v>
      </c>
      <c r="B142" s="245" t="s">
        <v>283</v>
      </c>
      <c r="C142" s="257" t="s">
        <v>284</v>
      </c>
      <c r="D142" s="246" t="s">
        <v>0</v>
      </c>
      <c r="E142" s="247">
        <v>5000</v>
      </c>
      <c r="F142" s="248"/>
      <c r="G142" s="249">
        <f>ROUND(E142*F142,2)</f>
        <v>0</v>
      </c>
      <c r="H142" s="248"/>
      <c r="I142" s="249">
        <f>ROUND(E142*H142,2)</f>
        <v>0</v>
      </c>
      <c r="J142" s="248"/>
      <c r="K142" s="249">
        <f>ROUND(E142*J142,2)</f>
        <v>0</v>
      </c>
      <c r="L142" s="249">
        <v>21</v>
      </c>
      <c r="M142" s="249">
        <f>G142*(1+L142/100)</f>
        <v>0</v>
      </c>
      <c r="N142" s="247">
        <v>0</v>
      </c>
      <c r="O142" s="247">
        <f>ROUND(E142*N142,2)</f>
        <v>0</v>
      </c>
      <c r="P142" s="247">
        <v>0</v>
      </c>
      <c r="Q142" s="247">
        <f>ROUND(E142*P142,2)</f>
        <v>0</v>
      </c>
      <c r="R142" s="249"/>
      <c r="S142" s="249" t="s">
        <v>156</v>
      </c>
      <c r="T142" s="250" t="s">
        <v>109</v>
      </c>
      <c r="U142" s="222">
        <v>0</v>
      </c>
      <c r="V142" s="222">
        <f>ROUND(E142*U142,2)</f>
        <v>0</v>
      </c>
      <c r="W142" s="222"/>
      <c r="X142" s="222" t="s">
        <v>110</v>
      </c>
      <c r="Y142" s="222" t="s">
        <v>111</v>
      </c>
      <c r="Z142" s="212"/>
      <c r="AA142" s="212"/>
      <c r="AB142" s="212"/>
      <c r="AC142" s="212"/>
      <c r="AD142" s="212"/>
      <c r="AE142" s="212"/>
      <c r="AF142" s="212"/>
      <c r="AG142" s="212" t="s">
        <v>112</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x14ac:dyDescent="0.2">
      <c r="A143" s="226" t="s">
        <v>103</v>
      </c>
      <c r="B143" s="227" t="s">
        <v>69</v>
      </c>
      <c r="C143" s="251" t="s">
        <v>70</v>
      </c>
      <c r="D143" s="228"/>
      <c r="E143" s="229"/>
      <c r="F143" s="230"/>
      <c r="G143" s="230">
        <f>SUMIF(AG144:AG144,"&lt;&gt;NOR",G144:G144)</f>
        <v>0</v>
      </c>
      <c r="H143" s="230"/>
      <c r="I143" s="230">
        <f>SUM(I144:I144)</f>
        <v>0</v>
      </c>
      <c r="J143" s="230"/>
      <c r="K143" s="230">
        <f>SUM(K144:K144)</f>
        <v>0</v>
      </c>
      <c r="L143" s="230"/>
      <c r="M143" s="230">
        <f>SUM(M144:M144)</f>
        <v>0</v>
      </c>
      <c r="N143" s="229"/>
      <c r="O143" s="229">
        <f>SUM(O144:O144)</f>
        <v>0</v>
      </c>
      <c r="P143" s="229"/>
      <c r="Q143" s="229">
        <f>SUM(Q144:Q144)</f>
        <v>0</v>
      </c>
      <c r="R143" s="230"/>
      <c r="S143" s="230"/>
      <c r="T143" s="231"/>
      <c r="U143" s="225"/>
      <c r="V143" s="225">
        <f>SUM(V144:V144)</f>
        <v>9.9</v>
      </c>
      <c r="W143" s="225"/>
      <c r="X143" s="225"/>
      <c r="Y143" s="225"/>
      <c r="AG143" t="s">
        <v>104</v>
      </c>
    </row>
    <row r="144" spans="1:60" outlineLevel="1" x14ac:dyDescent="0.2">
      <c r="A144" s="244">
        <v>45</v>
      </c>
      <c r="B144" s="245" t="s">
        <v>285</v>
      </c>
      <c r="C144" s="257" t="s">
        <v>286</v>
      </c>
      <c r="D144" s="246" t="s">
        <v>178</v>
      </c>
      <c r="E144" s="247">
        <v>99.023600000000002</v>
      </c>
      <c r="F144" s="248"/>
      <c r="G144" s="249">
        <f>ROUND(E144*F144,2)</f>
        <v>0</v>
      </c>
      <c r="H144" s="248"/>
      <c r="I144" s="249">
        <f>ROUND(E144*H144,2)</f>
        <v>0</v>
      </c>
      <c r="J144" s="248"/>
      <c r="K144" s="249">
        <f>ROUND(E144*J144,2)</f>
        <v>0</v>
      </c>
      <c r="L144" s="249">
        <v>21</v>
      </c>
      <c r="M144" s="249">
        <f>G144*(1+L144/100)</f>
        <v>0</v>
      </c>
      <c r="N144" s="247">
        <v>0</v>
      </c>
      <c r="O144" s="247">
        <f>ROUND(E144*N144,2)</f>
        <v>0</v>
      </c>
      <c r="P144" s="247">
        <v>0</v>
      </c>
      <c r="Q144" s="247">
        <f>ROUND(E144*P144,2)</f>
        <v>0</v>
      </c>
      <c r="R144" s="249" t="s">
        <v>132</v>
      </c>
      <c r="S144" s="249" t="s">
        <v>109</v>
      </c>
      <c r="T144" s="250" t="s">
        <v>109</v>
      </c>
      <c r="U144" s="222">
        <v>0.1</v>
      </c>
      <c r="V144" s="222">
        <f>ROUND(E144*U144,2)</f>
        <v>9.9</v>
      </c>
      <c r="W144" s="222"/>
      <c r="X144" s="222" t="s">
        <v>287</v>
      </c>
      <c r="Y144" s="222" t="s">
        <v>111</v>
      </c>
      <c r="Z144" s="212"/>
      <c r="AA144" s="212"/>
      <c r="AB144" s="212"/>
      <c r="AC144" s="212"/>
      <c r="AD144" s="212"/>
      <c r="AE144" s="212"/>
      <c r="AF144" s="212"/>
      <c r="AG144" s="212" t="s">
        <v>288</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x14ac:dyDescent="0.2">
      <c r="A145" s="226" t="s">
        <v>103</v>
      </c>
      <c r="B145" s="227" t="s">
        <v>71</v>
      </c>
      <c r="C145" s="251" t="s">
        <v>72</v>
      </c>
      <c r="D145" s="228"/>
      <c r="E145" s="229"/>
      <c r="F145" s="230"/>
      <c r="G145" s="230">
        <f>SUMIF(AG146:AG153,"&lt;&gt;NOR",G146:G153)</f>
        <v>0</v>
      </c>
      <c r="H145" s="230"/>
      <c r="I145" s="230">
        <f>SUM(I146:I153)</f>
        <v>0</v>
      </c>
      <c r="J145" s="230"/>
      <c r="K145" s="230">
        <f>SUM(K146:K153)</f>
        <v>0</v>
      </c>
      <c r="L145" s="230"/>
      <c r="M145" s="230">
        <f>SUM(M146:M153)</f>
        <v>0</v>
      </c>
      <c r="N145" s="229"/>
      <c r="O145" s="229">
        <f>SUM(O146:O153)</f>
        <v>0</v>
      </c>
      <c r="P145" s="229"/>
      <c r="Q145" s="229">
        <f>SUM(Q146:Q153)</f>
        <v>0</v>
      </c>
      <c r="R145" s="230"/>
      <c r="S145" s="230"/>
      <c r="T145" s="231"/>
      <c r="U145" s="225"/>
      <c r="V145" s="225">
        <f>SUM(V146:V153)</f>
        <v>137.12</v>
      </c>
      <c r="W145" s="225"/>
      <c r="X145" s="225"/>
      <c r="Y145" s="225"/>
      <c r="AG145" t="s">
        <v>104</v>
      </c>
    </row>
    <row r="146" spans="1:60" outlineLevel="1" x14ac:dyDescent="0.2">
      <c r="A146" s="233">
        <v>46</v>
      </c>
      <c r="B146" s="234" t="s">
        <v>289</v>
      </c>
      <c r="C146" s="252" t="s">
        <v>290</v>
      </c>
      <c r="D146" s="235" t="s">
        <v>178</v>
      </c>
      <c r="E146" s="236">
        <v>95.754599999999996</v>
      </c>
      <c r="F146" s="237"/>
      <c r="G146" s="238">
        <f>ROUND(E146*F146,2)</f>
        <v>0</v>
      </c>
      <c r="H146" s="237"/>
      <c r="I146" s="238">
        <f>ROUND(E146*H146,2)</f>
        <v>0</v>
      </c>
      <c r="J146" s="237"/>
      <c r="K146" s="238">
        <f>ROUND(E146*J146,2)</f>
        <v>0</v>
      </c>
      <c r="L146" s="238">
        <v>21</v>
      </c>
      <c r="M146" s="238">
        <f>G146*(1+L146/100)</f>
        <v>0</v>
      </c>
      <c r="N146" s="236">
        <v>0</v>
      </c>
      <c r="O146" s="236">
        <f>ROUND(E146*N146,2)</f>
        <v>0</v>
      </c>
      <c r="P146" s="236">
        <v>0</v>
      </c>
      <c r="Q146" s="236">
        <f>ROUND(E146*P146,2)</f>
        <v>0</v>
      </c>
      <c r="R146" s="238" t="s">
        <v>291</v>
      </c>
      <c r="S146" s="238" t="s">
        <v>109</v>
      </c>
      <c r="T146" s="239" t="s">
        <v>109</v>
      </c>
      <c r="U146" s="222">
        <v>0.49</v>
      </c>
      <c r="V146" s="222">
        <f>ROUND(E146*U146,2)</f>
        <v>46.92</v>
      </c>
      <c r="W146" s="222"/>
      <c r="X146" s="222" t="s">
        <v>292</v>
      </c>
      <c r="Y146" s="222" t="s">
        <v>111</v>
      </c>
      <c r="Z146" s="212"/>
      <c r="AA146" s="212"/>
      <c r="AB146" s="212"/>
      <c r="AC146" s="212"/>
      <c r="AD146" s="212"/>
      <c r="AE146" s="212"/>
      <c r="AF146" s="212"/>
      <c r="AG146" s="212" t="s">
        <v>293</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2" x14ac:dyDescent="0.2">
      <c r="A147" s="219"/>
      <c r="B147" s="220"/>
      <c r="C147" s="255" t="s">
        <v>294</v>
      </c>
      <c r="D147" s="242"/>
      <c r="E147" s="242"/>
      <c r="F147" s="242"/>
      <c r="G147" s="242"/>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159</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44">
        <v>47</v>
      </c>
      <c r="B148" s="245" t="s">
        <v>295</v>
      </c>
      <c r="C148" s="257" t="s">
        <v>296</v>
      </c>
      <c r="D148" s="246" t="s">
        <v>178</v>
      </c>
      <c r="E148" s="247">
        <v>5745.2759999999998</v>
      </c>
      <c r="F148" s="248"/>
      <c r="G148" s="249">
        <f>ROUND(E148*F148,2)</f>
        <v>0</v>
      </c>
      <c r="H148" s="248"/>
      <c r="I148" s="249">
        <f>ROUND(E148*H148,2)</f>
        <v>0</v>
      </c>
      <c r="J148" s="248"/>
      <c r="K148" s="249">
        <f>ROUND(E148*J148,2)</f>
        <v>0</v>
      </c>
      <c r="L148" s="249">
        <v>21</v>
      </c>
      <c r="M148" s="249">
        <f>G148*(1+L148/100)</f>
        <v>0</v>
      </c>
      <c r="N148" s="247">
        <v>0</v>
      </c>
      <c r="O148" s="247">
        <f>ROUND(E148*N148,2)</f>
        <v>0</v>
      </c>
      <c r="P148" s="247">
        <v>0</v>
      </c>
      <c r="Q148" s="247">
        <f>ROUND(E148*P148,2)</f>
        <v>0</v>
      </c>
      <c r="R148" s="249" t="s">
        <v>291</v>
      </c>
      <c r="S148" s="249" t="s">
        <v>109</v>
      </c>
      <c r="T148" s="250" t="s">
        <v>109</v>
      </c>
      <c r="U148" s="222">
        <v>0</v>
      </c>
      <c r="V148" s="222">
        <f>ROUND(E148*U148,2)</f>
        <v>0</v>
      </c>
      <c r="W148" s="222"/>
      <c r="X148" s="222" t="s">
        <v>292</v>
      </c>
      <c r="Y148" s="222" t="s">
        <v>111</v>
      </c>
      <c r="Z148" s="212"/>
      <c r="AA148" s="212"/>
      <c r="AB148" s="212"/>
      <c r="AC148" s="212"/>
      <c r="AD148" s="212"/>
      <c r="AE148" s="212"/>
      <c r="AF148" s="212"/>
      <c r="AG148" s="212" t="s">
        <v>293</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44">
        <v>48</v>
      </c>
      <c r="B149" s="245" t="s">
        <v>297</v>
      </c>
      <c r="C149" s="257" t="s">
        <v>298</v>
      </c>
      <c r="D149" s="246" t="s">
        <v>178</v>
      </c>
      <c r="E149" s="247">
        <v>95.754599999999996</v>
      </c>
      <c r="F149" s="248"/>
      <c r="G149" s="249">
        <f>ROUND(E149*F149,2)</f>
        <v>0</v>
      </c>
      <c r="H149" s="248"/>
      <c r="I149" s="249">
        <f>ROUND(E149*H149,2)</f>
        <v>0</v>
      </c>
      <c r="J149" s="248"/>
      <c r="K149" s="249">
        <f>ROUND(E149*J149,2)</f>
        <v>0</v>
      </c>
      <c r="L149" s="249">
        <v>21</v>
      </c>
      <c r="M149" s="249">
        <f>G149*(1+L149/100)</f>
        <v>0</v>
      </c>
      <c r="N149" s="247">
        <v>0</v>
      </c>
      <c r="O149" s="247">
        <f>ROUND(E149*N149,2)</f>
        <v>0</v>
      </c>
      <c r="P149" s="247">
        <v>0</v>
      </c>
      <c r="Q149" s="247">
        <f>ROUND(E149*P149,2)</f>
        <v>0</v>
      </c>
      <c r="R149" s="249" t="s">
        <v>291</v>
      </c>
      <c r="S149" s="249" t="s">
        <v>109</v>
      </c>
      <c r="T149" s="250" t="s">
        <v>109</v>
      </c>
      <c r="U149" s="222">
        <v>0.94199999999999995</v>
      </c>
      <c r="V149" s="222">
        <f>ROUND(E149*U149,2)</f>
        <v>90.2</v>
      </c>
      <c r="W149" s="222"/>
      <c r="X149" s="222" t="s">
        <v>292</v>
      </c>
      <c r="Y149" s="222" t="s">
        <v>111</v>
      </c>
      <c r="Z149" s="212"/>
      <c r="AA149" s="212"/>
      <c r="AB149" s="212"/>
      <c r="AC149" s="212"/>
      <c r="AD149" s="212"/>
      <c r="AE149" s="212"/>
      <c r="AF149" s="212"/>
      <c r="AG149" s="212" t="s">
        <v>293</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44">
        <v>49</v>
      </c>
      <c r="B150" s="245" t="s">
        <v>299</v>
      </c>
      <c r="C150" s="257" t="s">
        <v>300</v>
      </c>
      <c r="D150" s="246" t="s">
        <v>178</v>
      </c>
      <c r="E150" s="247">
        <v>16.661300000000001</v>
      </c>
      <c r="F150" s="248"/>
      <c r="G150" s="249">
        <f>ROUND(E150*F150,2)</f>
        <v>0</v>
      </c>
      <c r="H150" s="248"/>
      <c r="I150" s="249">
        <f>ROUND(E150*H150,2)</f>
        <v>0</v>
      </c>
      <c r="J150" s="248"/>
      <c r="K150" s="249">
        <f>ROUND(E150*J150,2)</f>
        <v>0</v>
      </c>
      <c r="L150" s="249">
        <v>21</v>
      </c>
      <c r="M150" s="249">
        <f>G150*(1+L150/100)</f>
        <v>0</v>
      </c>
      <c r="N150" s="247">
        <v>0</v>
      </c>
      <c r="O150" s="247">
        <f>ROUND(E150*N150,2)</f>
        <v>0</v>
      </c>
      <c r="P150" s="247">
        <v>0</v>
      </c>
      <c r="Q150" s="247">
        <f>ROUND(E150*P150,2)</f>
        <v>0</v>
      </c>
      <c r="R150" s="249" t="s">
        <v>291</v>
      </c>
      <c r="S150" s="249" t="s">
        <v>109</v>
      </c>
      <c r="T150" s="250" t="s">
        <v>109</v>
      </c>
      <c r="U150" s="222">
        <v>0</v>
      </c>
      <c r="V150" s="222">
        <f>ROUND(E150*U150,2)</f>
        <v>0</v>
      </c>
      <c r="W150" s="222"/>
      <c r="X150" s="222" t="s">
        <v>292</v>
      </c>
      <c r="Y150" s="222" t="s">
        <v>111</v>
      </c>
      <c r="Z150" s="212"/>
      <c r="AA150" s="212"/>
      <c r="AB150" s="212"/>
      <c r="AC150" s="212"/>
      <c r="AD150" s="212"/>
      <c r="AE150" s="212"/>
      <c r="AF150" s="212"/>
      <c r="AG150" s="212" t="s">
        <v>293</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33">
        <v>50</v>
      </c>
      <c r="B151" s="234" t="s">
        <v>301</v>
      </c>
      <c r="C151" s="252" t="s">
        <v>302</v>
      </c>
      <c r="D151" s="235" t="s">
        <v>178</v>
      </c>
      <c r="E151" s="236">
        <v>7.2773500000000002</v>
      </c>
      <c r="F151" s="237"/>
      <c r="G151" s="238">
        <f>ROUND(E151*F151,2)</f>
        <v>0</v>
      </c>
      <c r="H151" s="237"/>
      <c r="I151" s="238">
        <f>ROUND(E151*H151,2)</f>
        <v>0</v>
      </c>
      <c r="J151" s="237"/>
      <c r="K151" s="238">
        <f>ROUND(E151*J151,2)</f>
        <v>0</v>
      </c>
      <c r="L151" s="238">
        <v>21</v>
      </c>
      <c r="M151" s="238">
        <f>G151*(1+L151/100)</f>
        <v>0</v>
      </c>
      <c r="N151" s="236">
        <v>0</v>
      </c>
      <c r="O151" s="236">
        <f>ROUND(E151*N151,2)</f>
        <v>0</v>
      </c>
      <c r="P151" s="236">
        <v>0</v>
      </c>
      <c r="Q151" s="236">
        <f>ROUND(E151*P151,2)</f>
        <v>0</v>
      </c>
      <c r="R151" s="238" t="s">
        <v>291</v>
      </c>
      <c r="S151" s="238" t="s">
        <v>109</v>
      </c>
      <c r="T151" s="239" t="s">
        <v>109</v>
      </c>
      <c r="U151" s="222">
        <v>0</v>
      </c>
      <c r="V151" s="222">
        <f>ROUND(E151*U151,2)</f>
        <v>0</v>
      </c>
      <c r="W151" s="222"/>
      <c r="X151" s="222" t="s">
        <v>292</v>
      </c>
      <c r="Y151" s="222" t="s">
        <v>111</v>
      </c>
      <c r="Z151" s="212"/>
      <c r="AA151" s="212"/>
      <c r="AB151" s="212"/>
      <c r="AC151" s="212"/>
      <c r="AD151" s="212"/>
      <c r="AE151" s="212"/>
      <c r="AF151" s="212"/>
      <c r="AG151" s="212" t="s">
        <v>293</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2" x14ac:dyDescent="0.2">
      <c r="A152" s="219"/>
      <c r="B152" s="220"/>
      <c r="C152" s="255" t="s">
        <v>303</v>
      </c>
      <c r="D152" s="242"/>
      <c r="E152" s="242"/>
      <c r="F152" s="242"/>
      <c r="G152" s="242"/>
      <c r="H152" s="222"/>
      <c r="I152" s="222"/>
      <c r="J152" s="222"/>
      <c r="K152" s="222"/>
      <c r="L152" s="222"/>
      <c r="M152" s="222"/>
      <c r="N152" s="221"/>
      <c r="O152" s="221"/>
      <c r="P152" s="221"/>
      <c r="Q152" s="221"/>
      <c r="R152" s="222"/>
      <c r="S152" s="222"/>
      <c r="T152" s="222"/>
      <c r="U152" s="222"/>
      <c r="V152" s="222"/>
      <c r="W152" s="222"/>
      <c r="X152" s="222"/>
      <c r="Y152" s="222"/>
      <c r="Z152" s="212"/>
      <c r="AA152" s="212"/>
      <c r="AB152" s="212"/>
      <c r="AC152" s="212"/>
      <c r="AD152" s="212"/>
      <c r="AE152" s="212"/>
      <c r="AF152" s="212"/>
      <c r="AG152" s="212" t="s">
        <v>159</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44">
        <v>51</v>
      </c>
      <c r="B153" s="245" t="s">
        <v>304</v>
      </c>
      <c r="C153" s="257" t="s">
        <v>305</v>
      </c>
      <c r="D153" s="246" t="s">
        <v>178</v>
      </c>
      <c r="E153" s="247">
        <v>71.815950000000001</v>
      </c>
      <c r="F153" s="248"/>
      <c r="G153" s="249">
        <f>ROUND(E153*F153,2)</f>
        <v>0</v>
      </c>
      <c r="H153" s="248"/>
      <c r="I153" s="249">
        <f>ROUND(E153*H153,2)</f>
        <v>0</v>
      </c>
      <c r="J153" s="248"/>
      <c r="K153" s="249">
        <f>ROUND(E153*J153,2)</f>
        <v>0</v>
      </c>
      <c r="L153" s="249">
        <v>21</v>
      </c>
      <c r="M153" s="249">
        <f>G153*(1+L153/100)</f>
        <v>0</v>
      </c>
      <c r="N153" s="247">
        <v>0</v>
      </c>
      <c r="O153" s="247">
        <f>ROUND(E153*N153,2)</f>
        <v>0</v>
      </c>
      <c r="P153" s="247">
        <v>0</v>
      </c>
      <c r="Q153" s="247">
        <f>ROUND(E153*P153,2)</f>
        <v>0</v>
      </c>
      <c r="R153" s="249" t="s">
        <v>291</v>
      </c>
      <c r="S153" s="249" t="s">
        <v>109</v>
      </c>
      <c r="T153" s="250" t="s">
        <v>109</v>
      </c>
      <c r="U153" s="222">
        <v>0</v>
      </c>
      <c r="V153" s="222">
        <f>ROUND(E153*U153,2)</f>
        <v>0</v>
      </c>
      <c r="W153" s="222"/>
      <c r="X153" s="222" t="s">
        <v>292</v>
      </c>
      <c r="Y153" s="222" t="s">
        <v>111</v>
      </c>
      <c r="Z153" s="212"/>
      <c r="AA153" s="212"/>
      <c r="AB153" s="212"/>
      <c r="AC153" s="212"/>
      <c r="AD153" s="212"/>
      <c r="AE153" s="212"/>
      <c r="AF153" s="212"/>
      <c r="AG153" s="212" t="s">
        <v>293</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x14ac:dyDescent="0.2">
      <c r="A154" s="226" t="s">
        <v>103</v>
      </c>
      <c r="B154" s="227" t="s">
        <v>74</v>
      </c>
      <c r="C154" s="251" t="s">
        <v>27</v>
      </c>
      <c r="D154" s="228"/>
      <c r="E154" s="229"/>
      <c r="F154" s="230"/>
      <c r="G154" s="230">
        <f>SUMIF(AG155:AG161,"&lt;&gt;NOR",G155:G161)</f>
        <v>0</v>
      </c>
      <c r="H154" s="230"/>
      <c r="I154" s="230">
        <f>SUM(I155:I161)</f>
        <v>0</v>
      </c>
      <c r="J154" s="230"/>
      <c r="K154" s="230">
        <f>SUM(K155:K161)</f>
        <v>0</v>
      </c>
      <c r="L154" s="230"/>
      <c r="M154" s="230">
        <f>SUM(M155:M161)</f>
        <v>0</v>
      </c>
      <c r="N154" s="229"/>
      <c r="O154" s="229">
        <f>SUM(O155:O161)</f>
        <v>0</v>
      </c>
      <c r="P154" s="229"/>
      <c r="Q154" s="229">
        <f>SUM(Q155:Q161)</f>
        <v>0</v>
      </c>
      <c r="R154" s="230"/>
      <c r="S154" s="230"/>
      <c r="T154" s="231"/>
      <c r="U154" s="225"/>
      <c r="V154" s="225">
        <f>SUM(V155:V161)</f>
        <v>0</v>
      </c>
      <c r="W154" s="225"/>
      <c r="X154" s="225"/>
      <c r="Y154" s="225"/>
      <c r="AG154" t="s">
        <v>104</v>
      </c>
    </row>
    <row r="155" spans="1:60" outlineLevel="1" x14ac:dyDescent="0.2">
      <c r="A155" s="233">
        <v>52</v>
      </c>
      <c r="B155" s="234" t="s">
        <v>306</v>
      </c>
      <c r="C155" s="252" t="s">
        <v>307</v>
      </c>
      <c r="D155" s="235" t="s">
        <v>308</v>
      </c>
      <c r="E155" s="236">
        <v>1</v>
      </c>
      <c r="F155" s="237"/>
      <c r="G155" s="238">
        <f>ROUND(E155*F155,2)</f>
        <v>0</v>
      </c>
      <c r="H155" s="237"/>
      <c r="I155" s="238">
        <f>ROUND(E155*H155,2)</f>
        <v>0</v>
      </c>
      <c r="J155" s="237"/>
      <c r="K155" s="238">
        <f>ROUND(E155*J155,2)</f>
        <v>0</v>
      </c>
      <c r="L155" s="238">
        <v>21</v>
      </c>
      <c r="M155" s="238">
        <f>G155*(1+L155/100)</f>
        <v>0</v>
      </c>
      <c r="N155" s="236">
        <v>0</v>
      </c>
      <c r="O155" s="236">
        <f>ROUND(E155*N155,2)</f>
        <v>0</v>
      </c>
      <c r="P155" s="236">
        <v>0</v>
      </c>
      <c r="Q155" s="236">
        <f>ROUND(E155*P155,2)</f>
        <v>0</v>
      </c>
      <c r="R155" s="238"/>
      <c r="S155" s="238" t="s">
        <v>109</v>
      </c>
      <c r="T155" s="239" t="s">
        <v>157</v>
      </c>
      <c r="U155" s="222">
        <v>0</v>
      </c>
      <c r="V155" s="222">
        <f>ROUND(E155*U155,2)</f>
        <v>0</v>
      </c>
      <c r="W155" s="222"/>
      <c r="X155" s="222" t="s">
        <v>309</v>
      </c>
      <c r="Y155" s="222" t="s">
        <v>111</v>
      </c>
      <c r="Z155" s="212"/>
      <c r="AA155" s="212"/>
      <c r="AB155" s="212"/>
      <c r="AC155" s="212"/>
      <c r="AD155" s="212"/>
      <c r="AE155" s="212"/>
      <c r="AF155" s="212"/>
      <c r="AG155" s="212" t="s">
        <v>310</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2" x14ac:dyDescent="0.2">
      <c r="A156" s="219"/>
      <c r="B156" s="220"/>
      <c r="C156" s="255" t="s">
        <v>339</v>
      </c>
      <c r="D156" s="242"/>
      <c r="E156" s="242"/>
      <c r="F156" s="242"/>
      <c r="G156" s="242"/>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159</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ht="22.5" outlineLevel="3" x14ac:dyDescent="0.2">
      <c r="A157" s="219"/>
      <c r="B157" s="220"/>
      <c r="C157" s="256" t="s">
        <v>311</v>
      </c>
      <c r="D157" s="243"/>
      <c r="E157" s="243"/>
      <c r="F157" s="243"/>
      <c r="G157" s="243"/>
      <c r="H157" s="222"/>
      <c r="I157" s="222"/>
      <c r="J157" s="222"/>
      <c r="K157" s="222"/>
      <c r="L157" s="222"/>
      <c r="M157" s="222"/>
      <c r="N157" s="221"/>
      <c r="O157" s="221"/>
      <c r="P157" s="221"/>
      <c r="Q157" s="221"/>
      <c r="R157" s="222"/>
      <c r="S157" s="222"/>
      <c r="T157" s="222"/>
      <c r="U157" s="222"/>
      <c r="V157" s="222"/>
      <c r="W157" s="222"/>
      <c r="X157" s="222"/>
      <c r="Y157" s="222"/>
      <c r="Z157" s="212"/>
      <c r="AA157" s="212"/>
      <c r="AB157" s="212"/>
      <c r="AC157" s="212"/>
      <c r="AD157" s="212"/>
      <c r="AE157" s="212"/>
      <c r="AF157" s="212"/>
      <c r="AG157" s="212" t="s">
        <v>159</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40" t="str">
        <f>C157</f>
        <v>Vyhotovení protokolu o vytyčení stavby se seznamem souřadnic vytyčených bodů a jejich polohopisnými (S-JTSK) a výškopisnými (Bpv) hodnotami.</v>
      </c>
      <c r="BB157" s="212"/>
      <c r="BC157" s="212"/>
      <c r="BD157" s="212"/>
      <c r="BE157" s="212"/>
      <c r="BF157" s="212"/>
      <c r="BG157" s="212"/>
      <c r="BH157" s="212"/>
    </row>
    <row r="158" spans="1:60" outlineLevel="1" x14ac:dyDescent="0.2">
      <c r="A158" s="233">
        <v>53</v>
      </c>
      <c r="B158" s="234" t="s">
        <v>312</v>
      </c>
      <c r="C158" s="252" t="s">
        <v>313</v>
      </c>
      <c r="D158" s="235" t="s">
        <v>308</v>
      </c>
      <c r="E158" s="236">
        <v>1</v>
      </c>
      <c r="F158" s="237"/>
      <c r="G158" s="238">
        <f>ROUND(E158*F158,2)</f>
        <v>0</v>
      </c>
      <c r="H158" s="237"/>
      <c r="I158" s="238">
        <f>ROUND(E158*H158,2)</f>
        <v>0</v>
      </c>
      <c r="J158" s="237"/>
      <c r="K158" s="238">
        <f>ROUND(E158*J158,2)</f>
        <v>0</v>
      </c>
      <c r="L158" s="238">
        <v>21</v>
      </c>
      <c r="M158" s="238">
        <f>G158*(1+L158/100)</f>
        <v>0</v>
      </c>
      <c r="N158" s="236">
        <v>0</v>
      </c>
      <c r="O158" s="236">
        <f>ROUND(E158*N158,2)</f>
        <v>0</v>
      </c>
      <c r="P158" s="236">
        <v>0</v>
      </c>
      <c r="Q158" s="236">
        <f>ROUND(E158*P158,2)</f>
        <v>0</v>
      </c>
      <c r="R158" s="238"/>
      <c r="S158" s="238" t="s">
        <v>109</v>
      </c>
      <c r="T158" s="239" t="s">
        <v>157</v>
      </c>
      <c r="U158" s="222">
        <v>0</v>
      </c>
      <c r="V158" s="222">
        <f>ROUND(E158*U158,2)</f>
        <v>0</v>
      </c>
      <c r="W158" s="222"/>
      <c r="X158" s="222" t="s">
        <v>309</v>
      </c>
      <c r="Y158" s="222" t="s">
        <v>111</v>
      </c>
      <c r="Z158" s="212"/>
      <c r="AA158" s="212"/>
      <c r="AB158" s="212"/>
      <c r="AC158" s="212"/>
      <c r="AD158" s="212"/>
      <c r="AE158" s="212"/>
      <c r="AF158" s="212"/>
      <c r="AG158" s="212" t="s">
        <v>310</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2" x14ac:dyDescent="0.2">
      <c r="A159" s="219"/>
      <c r="B159" s="220"/>
      <c r="C159" s="255" t="s">
        <v>314</v>
      </c>
      <c r="D159" s="242"/>
      <c r="E159" s="242"/>
      <c r="F159" s="242"/>
      <c r="G159" s="242"/>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159</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33">
        <v>54</v>
      </c>
      <c r="B160" s="234" t="s">
        <v>315</v>
      </c>
      <c r="C160" s="252" t="s">
        <v>316</v>
      </c>
      <c r="D160" s="235" t="s">
        <v>308</v>
      </c>
      <c r="E160" s="236">
        <v>1</v>
      </c>
      <c r="F160" s="237"/>
      <c r="G160" s="238">
        <f>ROUND(E160*F160,2)</f>
        <v>0</v>
      </c>
      <c r="H160" s="237"/>
      <c r="I160" s="238">
        <f>ROUND(E160*H160,2)</f>
        <v>0</v>
      </c>
      <c r="J160" s="237"/>
      <c r="K160" s="238">
        <f>ROUND(E160*J160,2)</f>
        <v>0</v>
      </c>
      <c r="L160" s="238">
        <v>21</v>
      </c>
      <c r="M160" s="238">
        <f>G160*(1+L160/100)</f>
        <v>0</v>
      </c>
      <c r="N160" s="236">
        <v>0</v>
      </c>
      <c r="O160" s="236">
        <f>ROUND(E160*N160,2)</f>
        <v>0</v>
      </c>
      <c r="P160" s="236">
        <v>0</v>
      </c>
      <c r="Q160" s="236">
        <f>ROUND(E160*P160,2)</f>
        <v>0</v>
      </c>
      <c r="R160" s="238"/>
      <c r="S160" s="238" t="s">
        <v>109</v>
      </c>
      <c r="T160" s="239" t="s">
        <v>157</v>
      </c>
      <c r="U160" s="222">
        <v>0</v>
      </c>
      <c r="V160" s="222">
        <f>ROUND(E160*U160,2)</f>
        <v>0</v>
      </c>
      <c r="W160" s="222"/>
      <c r="X160" s="222" t="s">
        <v>309</v>
      </c>
      <c r="Y160" s="222" t="s">
        <v>111</v>
      </c>
      <c r="Z160" s="212"/>
      <c r="AA160" s="212"/>
      <c r="AB160" s="212"/>
      <c r="AC160" s="212"/>
      <c r="AD160" s="212"/>
      <c r="AE160" s="212"/>
      <c r="AF160" s="212"/>
      <c r="AG160" s="212" t="s">
        <v>310</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ht="22.5" outlineLevel="2" x14ac:dyDescent="0.2">
      <c r="A161" s="219"/>
      <c r="B161" s="220"/>
      <c r="C161" s="255" t="s">
        <v>317</v>
      </c>
      <c r="D161" s="242"/>
      <c r="E161" s="242"/>
      <c r="F161" s="242"/>
      <c r="G161" s="242"/>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159</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40" t="str">
        <f>C161</f>
        <v>Náklady na ztížené provádění stavebních prací v důsledku nepřerušeného provozu na staveništi nebo v případech nepřerušeného provozu v objektech v nichž se stavební práce provádí.</v>
      </c>
      <c r="BB161" s="212"/>
      <c r="BC161" s="212"/>
      <c r="BD161" s="212"/>
      <c r="BE161" s="212"/>
      <c r="BF161" s="212"/>
      <c r="BG161" s="212"/>
      <c r="BH161" s="212"/>
    </row>
    <row r="162" spans="1:60" x14ac:dyDescent="0.2">
      <c r="A162" s="226" t="s">
        <v>103</v>
      </c>
      <c r="B162" s="227" t="s">
        <v>75</v>
      </c>
      <c r="C162" s="251" t="s">
        <v>28</v>
      </c>
      <c r="D162" s="228"/>
      <c r="E162" s="229"/>
      <c r="F162" s="230"/>
      <c r="G162" s="230">
        <f>SUMIF(AG163:AG177,"&lt;&gt;NOR",G163:G177)</f>
        <v>0</v>
      </c>
      <c r="H162" s="230"/>
      <c r="I162" s="230">
        <f>SUM(I163:I177)</f>
        <v>0</v>
      </c>
      <c r="J162" s="230"/>
      <c r="K162" s="230">
        <f>SUM(K163:K177)</f>
        <v>0</v>
      </c>
      <c r="L162" s="230"/>
      <c r="M162" s="230">
        <f>SUM(M163:M177)</f>
        <v>0</v>
      </c>
      <c r="N162" s="229"/>
      <c r="O162" s="229">
        <f>SUM(O163:O177)</f>
        <v>0</v>
      </c>
      <c r="P162" s="229"/>
      <c r="Q162" s="229">
        <f>SUM(Q163:Q177)</f>
        <v>0</v>
      </c>
      <c r="R162" s="230"/>
      <c r="S162" s="230"/>
      <c r="T162" s="231"/>
      <c r="U162" s="225"/>
      <c r="V162" s="225">
        <f>SUM(V163:V177)</f>
        <v>0</v>
      </c>
      <c r="W162" s="225"/>
      <c r="X162" s="225"/>
      <c r="Y162" s="225"/>
      <c r="AG162" t="s">
        <v>104</v>
      </c>
    </row>
    <row r="163" spans="1:60" outlineLevel="1" x14ac:dyDescent="0.2">
      <c r="A163" s="233">
        <v>55</v>
      </c>
      <c r="B163" s="234" t="s">
        <v>318</v>
      </c>
      <c r="C163" s="252" t="s">
        <v>319</v>
      </c>
      <c r="D163" s="235" t="s">
        <v>308</v>
      </c>
      <c r="E163" s="236">
        <v>1</v>
      </c>
      <c r="F163" s="237"/>
      <c r="G163" s="238">
        <f>ROUND(E163*F163,2)</f>
        <v>0</v>
      </c>
      <c r="H163" s="237"/>
      <c r="I163" s="238">
        <f>ROUND(E163*H163,2)</f>
        <v>0</v>
      </c>
      <c r="J163" s="237"/>
      <c r="K163" s="238">
        <f>ROUND(E163*J163,2)</f>
        <v>0</v>
      </c>
      <c r="L163" s="238">
        <v>21</v>
      </c>
      <c r="M163" s="238">
        <f>G163*(1+L163/100)</f>
        <v>0</v>
      </c>
      <c r="N163" s="236">
        <v>0</v>
      </c>
      <c r="O163" s="236">
        <f>ROUND(E163*N163,2)</f>
        <v>0</v>
      </c>
      <c r="P163" s="236">
        <v>0</v>
      </c>
      <c r="Q163" s="236">
        <f>ROUND(E163*P163,2)</f>
        <v>0</v>
      </c>
      <c r="R163" s="238"/>
      <c r="S163" s="238" t="s">
        <v>109</v>
      </c>
      <c r="T163" s="239" t="s">
        <v>157</v>
      </c>
      <c r="U163" s="222">
        <v>0</v>
      </c>
      <c r="V163" s="222">
        <f>ROUND(E163*U163,2)</f>
        <v>0</v>
      </c>
      <c r="W163" s="222"/>
      <c r="X163" s="222" t="s">
        <v>309</v>
      </c>
      <c r="Y163" s="222" t="s">
        <v>111</v>
      </c>
      <c r="Z163" s="212"/>
      <c r="AA163" s="212"/>
      <c r="AB163" s="212"/>
      <c r="AC163" s="212"/>
      <c r="AD163" s="212"/>
      <c r="AE163" s="212"/>
      <c r="AF163" s="212"/>
      <c r="AG163" s="212" t="s">
        <v>310</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2" x14ac:dyDescent="0.2">
      <c r="A164" s="219"/>
      <c r="B164" s="220"/>
      <c r="C164" s="255" t="s">
        <v>340</v>
      </c>
      <c r="D164" s="242"/>
      <c r="E164" s="242"/>
      <c r="F164" s="242"/>
      <c r="G164" s="242"/>
      <c r="H164" s="222"/>
      <c r="I164" s="222"/>
      <c r="J164" s="222"/>
      <c r="K164" s="222"/>
      <c r="L164" s="222"/>
      <c r="M164" s="222"/>
      <c r="N164" s="221"/>
      <c r="O164" s="221"/>
      <c r="P164" s="221"/>
      <c r="Q164" s="221"/>
      <c r="R164" s="222"/>
      <c r="S164" s="222"/>
      <c r="T164" s="222"/>
      <c r="U164" s="222"/>
      <c r="V164" s="222"/>
      <c r="W164" s="222"/>
      <c r="X164" s="222"/>
      <c r="Y164" s="222"/>
      <c r="Z164" s="212"/>
      <c r="AA164" s="212"/>
      <c r="AB164" s="212"/>
      <c r="AC164" s="212"/>
      <c r="AD164" s="212"/>
      <c r="AE164" s="212"/>
      <c r="AF164" s="212"/>
      <c r="AG164" s="212" t="s">
        <v>159</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40" t="str">
        <f>C164</f>
        <v>Náklady spojené s vypracováním projektové dokumentace, většinou v obsahu a rozsahu projektové dokumentace pro provádění stavby, ale mohou zde být obsaženy i náklady na jiné stupně projektové dokumentace, pokud jsou součástí požadavků objednatele.</v>
      </c>
      <c r="BB164" s="212"/>
      <c r="BC164" s="212"/>
      <c r="BD164" s="212"/>
      <c r="BE164" s="212"/>
      <c r="BF164" s="212"/>
      <c r="BG164" s="212"/>
      <c r="BH164" s="212"/>
    </row>
    <row r="165" spans="1:60" ht="33.75" outlineLevel="3" x14ac:dyDescent="0.2">
      <c r="A165" s="219"/>
      <c r="B165" s="220"/>
      <c r="C165" s="256" t="s">
        <v>320</v>
      </c>
      <c r="D165" s="243"/>
      <c r="E165" s="243"/>
      <c r="F165" s="243"/>
      <c r="G165" s="243"/>
      <c r="H165" s="222"/>
      <c r="I165" s="222"/>
      <c r="J165" s="222"/>
      <c r="K165" s="222"/>
      <c r="L165" s="222"/>
      <c r="M165" s="222"/>
      <c r="N165" s="221"/>
      <c r="O165" s="221"/>
      <c r="P165" s="221"/>
      <c r="Q165" s="221"/>
      <c r="R165" s="222"/>
      <c r="S165" s="222"/>
      <c r="T165" s="222"/>
      <c r="U165" s="222"/>
      <c r="V165" s="222"/>
      <c r="W165" s="222"/>
      <c r="X165" s="222"/>
      <c r="Y165" s="222"/>
      <c r="Z165" s="212"/>
      <c r="AA165" s="212"/>
      <c r="AB165" s="212"/>
      <c r="AC165" s="212"/>
      <c r="AD165" s="212"/>
      <c r="AE165" s="212"/>
      <c r="AF165" s="212"/>
      <c r="AG165" s="212" t="s">
        <v>159</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40" t="str">
        <f>C165</f>
        <v>Projektant požaduje, aby před realizací dopadové plochy s herními prvky byl dodavatelem zajištěný její grafický návrh obsahující zejména skutečně použité barvy, motivy, rozmístění 2D a 3D herních prvků, členění plochy apod. a tento grafický návrh pro skutečné provedení byl předem odsouhlasený projektantem, stavebníkem a provozovatelem objektu mateřské školy.</v>
      </c>
      <c r="BB165" s="212"/>
      <c r="BC165" s="212"/>
      <c r="BD165" s="212"/>
      <c r="BE165" s="212"/>
      <c r="BF165" s="212"/>
      <c r="BG165" s="212"/>
      <c r="BH165" s="212"/>
    </row>
    <row r="166" spans="1:60" outlineLevel="1" x14ac:dyDescent="0.2">
      <c r="A166" s="233">
        <v>56</v>
      </c>
      <c r="B166" s="234" t="s">
        <v>321</v>
      </c>
      <c r="C166" s="252" t="s">
        <v>322</v>
      </c>
      <c r="D166" s="235" t="s">
        <v>308</v>
      </c>
      <c r="E166" s="236">
        <v>1</v>
      </c>
      <c r="F166" s="237"/>
      <c r="G166" s="238">
        <f>ROUND(E166*F166,2)</f>
        <v>0</v>
      </c>
      <c r="H166" s="237"/>
      <c r="I166" s="238">
        <f>ROUND(E166*H166,2)</f>
        <v>0</v>
      </c>
      <c r="J166" s="237"/>
      <c r="K166" s="238">
        <f>ROUND(E166*J166,2)</f>
        <v>0</v>
      </c>
      <c r="L166" s="238">
        <v>21</v>
      </c>
      <c r="M166" s="238">
        <f>G166*(1+L166/100)</f>
        <v>0</v>
      </c>
      <c r="N166" s="236">
        <v>0</v>
      </c>
      <c r="O166" s="236">
        <f>ROUND(E166*N166,2)</f>
        <v>0</v>
      </c>
      <c r="P166" s="236">
        <v>0</v>
      </c>
      <c r="Q166" s="236">
        <f>ROUND(E166*P166,2)</f>
        <v>0</v>
      </c>
      <c r="R166" s="238"/>
      <c r="S166" s="238" t="s">
        <v>109</v>
      </c>
      <c r="T166" s="239" t="s">
        <v>157</v>
      </c>
      <c r="U166" s="222">
        <v>0</v>
      </c>
      <c r="V166" s="222">
        <f>ROUND(E166*U166,2)</f>
        <v>0</v>
      </c>
      <c r="W166" s="222"/>
      <c r="X166" s="222" t="s">
        <v>309</v>
      </c>
      <c r="Y166" s="222" t="s">
        <v>111</v>
      </c>
      <c r="Z166" s="212"/>
      <c r="AA166" s="212"/>
      <c r="AB166" s="212"/>
      <c r="AC166" s="212"/>
      <c r="AD166" s="212"/>
      <c r="AE166" s="212"/>
      <c r="AF166" s="212"/>
      <c r="AG166" s="212" t="s">
        <v>310</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2" x14ac:dyDescent="0.2">
      <c r="A167" s="219"/>
      <c r="B167" s="220"/>
      <c r="C167" s="255" t="s">
        <v>323</v>
      </c>
      <c r="D167" s="242"/>
      <c r="E167" s="242"/>
      <c r="F167" s="242"/>
      <c r="G167" s="242"/>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159</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33">
        <v>57</v>
      </c>
      <c r="B168" s="234" t="s">
        <v>324</v>
      </c>
      <c r="C168" s="252" t="s">
        <v>325</v>
      </c>
      <c r="D168" s="235" t="s">
        <v>308</v>
      </c>
      <c r="E168" s="236">
        <v>1</v>
      </c>
      <c r="F168" s="237"/>
      <c r="G168" s="238">
        <f>ROUND(E168*F168,2)</f>
        <v>0</v>
      </c>
      <c r="H168" s="237"/>
      <c r="I168" s="238">
        <f>ROUND(E168*H168,2)</f>
        <v>0</v>
      </c>
      <c r="J168" s="237"/>
      <c r="K168" s="238">
        <f>ROUND(E168*J168,2)</f>
        <v>0</v>
      </c>
      <c r="L168" s="238">
        <v>21</v>
      </c>
      <c r="M168" s="238">
        <f>G168*(1+L168/100)</f>
        <v>0</v>
      </c>
      <c r="N168" s="236">
        <v>0</v>
      </c>
      <c r="O168" s="236">
        <f>ROUND(E168*N168,2)</f>
        <v>0</v>
      </c>
      <c r="P168" s="236">
        <v>0</v>
      </c>
      <c r="Q168" s="236">
        <f>ROUND(E168*P168,2)</f>
        <v>0</v>
      </c>
      <c r="R168" s="238"/>
      <c r="S168" s="238" t="s">
        <v>109</v>
      </c>
      <c r="T168" s="239" t="s">
        <v>157</v>
      </c>
      <c r="U168" s="222">
        <v>0</v>
      </c>
      <c r="V168" s="222">
        <f>ROUND(E168*U168,2)</f>
        <v>0</v>
      </c>
      <c r="W168" s="222"/>
      <c r="X168" s="222" t="s">
        <v>309</v>
      </c>
      <c r="Y168" s="222" t="s">
        <v>111</v>
      </c>
      <c r="Z168" s="212"/>
      <c r="AA168" s="212"/>
      <c r="AB168" s="212"/>
      <c r="AC168" s="212"/>
      <c r="AD168" s="212"/>
      <c r="AE168" s="212"/>
      <c r="AF168" s="212"/>
      <c r="AG168" s="212" t="s">
        <v>310</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ht="33.75" outlineLevel="2" x14ac:dyDescent="0.2">
      <c r="A169" s="219"/>
      <c r="B169" s="220"/>
      <c r="C169" s="255" t="s">
        <v>326</v>
      </c>
      <c r="D169" s="242"/>
      <c r="E169" s="242"/>
      <c r="F169" s="242"/>
      <c r="G169" s="242"/>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159</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40" t="str">
        <f>C169</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69" s="212"/>
      <c r="BC169" s="212"/>
      <c r="BD169" s="212"/>
      <c r="BE169" s="212"/>
      <c r="BF169" s="212"/>
      <c r="BG169" s="212"/>
      <c r="BH169" s="212"/>
    </row>
    <row r="170" spans="1:60" outlineLevel="1" x14ac:dyDescent="0.2">
      <c r="A170" s="233">
        <v>58</v>
      </c>
      <c r="B170" s="234" t="s">
        <v>327</v>
      </c>
      <c r="C170" s="252" t="s">
        <v>328</v>
      </c>
      <c r="D170" s="235" t="s">
        <v>308</v>
      </c>
      <c r="E170" s="236">
        <v>1</v>
      </c>
      <c r="F170" s="237"/>
      <c r="G170" s="238">
        <f>ROUND(E170*F170,2)</f>
        <v>0</v>
      </c>
      <c r="H170" s="237"/>
      <c r="I170" s="238">
        <f>ROUND(E170*H170,2)</f>
        <v>0</v>
      </c>
      <c r="J170" s="237"/>
      <c r="K170" s="238">
        <f>ROUND(E170*J170,2)</f>
        <v>0</v>
      </c>
      <c r="L170" s="238">
        <v>21</v>
      </c>
      <c r="M170" s="238">
        <f>G170*(1+L170/100)</f>
        <v>0</v>
      </c>
      <c r="N170" s="236">
        <v>0</v>
      </c>
      <c r="O170" s="236">
        <f>ROUND(E170*N170,2)</f>
        <v>0</v>
      </c>
      <c r="P170" s="236">
        <v>0</v>
      </c>
      <c r="Q170" s="236">
        <f>ROUND(E170*P170,2)</f>
        <v>0</v>
      </c>
      <c r="R170" s="238"/>
      <c r="S170" s="238" t="s">
        <v>109</v>
      </c>
      <c r="T170" s="239" t="s">
        <v>157</v>
      </c>
      <c r="U170" s="222">
        <v>0</v>
      </c>
      <c r="V170" s="222">
        <f>ROUND(E170*U170,2)</f>
        <v>0</v>
      </c>
      <c r="W170" s="222"/>
      <c r="X170" s="222" t="s">
        <v>309</v>
      </c>
      <c r="Y170" s="222" t="s">
        <v>111</v>
      </c>
      <c r="Z170" s="212"/>
      <c r="AA170" s="212"/>
      <c r="AB170" s="212"/>
      <c r="AC170" s="212"/>
      <c r="AD170" s="212"/>
      <c r="AE170" s="212"/>
      <c r="AF170" s="212"/>
      <c r="AG170" s="212" t="s">
        <v>310</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2.5" outlineLevel="2" x14ac:dyDescent="0.2">
      <c r="A171" s="219"/>
      <c r="B171" s="220"/>
      <c r="C171" s="255" t="s">
        <v>329</v>
      </c>
      <c r="D171" s="242"/>
      <c r="E171" s="242"/>
      <c r="F171" s="242"/>
      <c r="G171" s="242"/>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159</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40" t="str">
        <f>C171</f>
        <v>Náklady zhotovitele, související s prováděním zkoušek a revizí předepsaných technickými normami nebo objednatelem a které jsou pro provedení díla nezbytné.</v>
      </c>
      <c r="BB171" s="212"/>
      <c r="BC171" s="212"/>
      <c r="BD171" s="212"/>
      <c r="BE171" s="212"/>
      <c r="BF171" s="212"/>
      <c r="BG171" s="212"/>
      <c r="BH171" s="212"/>
    </row>
    <row r="172" spans="1:60" outlineLevel="3" x14ac:dyDescent="0.2">
      <c r="A172" s="219"/>
      <c r="B172" s="220"/>
      <c r="C172" s="256" t="s">
        <v>330</v>
      </c>
      <c r="D172" s="243"/>
      <c r="E172" s="243"/>
      <c r="F172" s="243"/>
      <c r="G172" s="243"/>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159</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33">
        <v>59</v>
      </c>
      <c r="B173" s="234" t="s">
        <v>331</v>
      </c>
      <c r="C173" s="252" t="s">
        <v>332</v>
      </c>
      <c r="D173" s="235" t="s">
        <v>308</v>
      </c>
      <c r="E173" s="236">
        <v>1</v>
      </c>
      <c r="F173" s="237"/>
      <c r="G173" s="238">
        <f>ROUND(E173*F173,2)</f>
        <v>0</v>
      </c>
      <c r="H173" s="237"/>
      <c r="I173" s="238">
        <f>ROUND(E173*H173,2)</f>
        <v>0</v>
      </c>
      <c r="J173" s="237"/>
      <c r="K173" s="238">
        <f>ROUND(E173*J173,2)</f>
        <v>0</v>
      </c>
      <c r="L173" s="238">
        <v>21</v>
      </c>
      <c r="M173" s="238">
        <f>G173*(1+L173/100)</f>
        <v>0</v>
      </c>
      <c r="N173" s="236">
        <v>0</v>
      </c>
      <c r="O173" s="236">
        <f>ROUND(E173*N173,2)</f>
        <v>0</v>
      </c>
      <c r="P173" s="236">
        <v>0</v>
      </c>
      <c r="Q173" s="236">
        <f>ROUND(E173*P173,2)</f>
        <v>0</v>
      </c>
      <c r="R173" s="238"/>
      <c r="S173" s="238" t="s">
        <v>109</v>
      </c>
      <c r="T173" s="239" t="s">
        <v>157</v>
      </c>
      <c r="U173" s="222">
        <v>0</v>
      </c>
      <c r="V173" s="222">
        <f>ROUND(E173*U173,2)</f>
        <v>0</v>
      </c>
      <c r="W173" s="222"/>
      <c r="X173" s="222" t="s">
        <v>309</v>
      </c>
      <c r="Y173" s="222" t="s">
        <v>111</v>
      </c>
      <c r="Z173" s="212"/>
      <c r="AA173" s="212"/>
      <c r="AB173" s="212"/>
      <c r="AC173" s="212"/>
      <c r="AD173" s="212"/>
      <c r="AE173" s="212"/>
      <c r="AF173" s="212"/>
      <c r="AG173" s="212" t="s">
        <v>310</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22.5" outlineLevel="2" x14ac:dyDescent="0.2">
      <c r="A174" s="219"/>
      <c r="B174" s="220"/>
      <c r="C174" s="255" t="s">
        <v>333</v>
      </c>
      <c r="D174" s="242"/>
      <c r="E174" s="242"/>
      <c r="F174" s="242"/>
      <c r="G174" s="242"/>
      <c r="H174" s="222"/>
      <c r="I174" s="222"/>
      <c r="J174" s="222"/>
      <c r="K174" s="222"/>
      <c r="L174" s="222"/>
      <c r="M174" s="222"/>
      <c r="N174" s="221"/>
      <c r="O174" s="221"/>
      <c r="P174" s="221"/>
      <c r="Q174" s="221"/>
      <c r="R174" s="222"/>
      <c r="S174" s="222"/>
      <c r="T174" s="222"/>
      <c r="U174" s="222"/>
      <c r="V174" s="222"/>
      <c r="W174" s="222"/>
      <c r="X174" s="222"/>
      <c r="Y174" s="222"/>
      <c r="Z174" s="212"/>
      <c r="AA174" s="212"/>
      <c r="AB174" s="212"/>
      <c r="AC174" s="212"/>
      <c r="AD174" s="212"/>
      <c r="AE174" s="212"/>
      <c r="AF174" s="212"/>
      <c r="AG174" s="212" t="s">
        <v>159</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40" t="str">
        <f>C174</f>
        <v>Náklady zhotovitele na vypracování provozních řádů pro zkušební či trvalý provoz včetně nákladů na předání všech návodů k obsluze a údržbě pro technologická zařízení a včetně zaškolení obsluhy objednatele.</v>
      </c>
      <c r="BB174" s="212"/>
      <c r="BC174" s="212"/>
      <c r="BD174" s="212"/>
      <c r="BE174" s="212"/>
      <c r="BF174" s="212"/>
      <c r="BG174" s="212"/>
      <c r="BH174" s="212"/>
    </row>
    <row r="175" spans="1:60" outlineLevel="3" x14ac:dyDescent="0.2">
      <c r="A175" s="219"/>
      <c r="B175" s="220"/>
      <c r="C175" s="256" t="s">
        <v>334</v>
      </c>
      <c r="D175" s="243"/>
      <c r="E175" s="243"/>
      <c r="F175" s="243"/>
      <c r="G175" s="243"/>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159</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33">
        <v>60</v>
      </c>
      <c r="B176" s="234" t="s">
        <v>335</v>
      </c>
      <c r="C176" s="252" t="s">
        <v>336</v>
      </c>
      <c r="D176" s="235" t="s">
        <v>308</v>
      </c>
      <c r="E176" s="236">
        <v>1</v>
      </c>
      <c r="F176" s="237"/>
      <c r="G176" s="238">
        <f>ROUND(E176*F176,2)</f>
        <v>0</v>
      </c>
      <c r="H176" s="237"/>
      <c r="I176" s="238">
        <f>ROUND(E176*H176,2)</f>
        <v>0</v>
      </c>
      <c r="J176" s="237"/>
      <c r="K176" s="238">
        <f>ROUND(E176*J176,2)</f>
        <v>0</v>
      </c>
      <c r="L176" s="238">
        <v>21</v>
      </c>
      <c r="M176" s="238">
        <f>G176*(1+L176/100)</f>
        <v>0</v>
      </c>
      <c r="N176" s="236">
        <v>0</v>
      </c>
      <c r="O176" s="236">
        <f>ROUND(E176*N176,2)</f>
        <v>0</v>
      </c>
      <c r="P176" s="236">
        <v>0</v>
      </c>
      <c r="Q176" s="236">
        <f>ROUND(E176*P176,2)</f>
        <v>0</v>
      </c>
      <c r="R176" s="238"/>
      <c r="S176" s="238" t="s">
        <v>109</v>
      </c>
      <c r="T176" s="239" t="s">
        <v>157</v>
      </c>
      <c r="U176" s="222">
        <v>0</v>
      </c>
      <c r="V176" s="222">
        <f>ROUND(E176*U176,2)</f>
        <v>0</v>
      </c>
      <c r="W176" s="222"/>
      <c r="X176" s="222" t="s">
        <v>309</v>
      </c>
      <c r="Y176" s="222" t="s">
        <v>111</v>
      </c>
      <c r="Z176" s="212"/>
      <c r="AA176" s="212"/>
      <c r="AB176" s="212"/>
      <c r="AC176" s="212"/>
      <c r="AD176" s="212"/>
      <c r="AE176" s="212"/>
      <c r="AF176" s="212"/>
      <c r="AG176" s="212" t="s">
        <v>310</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2" x14ac:dyDescent="0.2">
      <c r="A177" s="219"/>
      <c r="B177" s="220"/>
      <c r="C177" s="255" t="s">
        <v>337</v>
      </c>
      <c r="D177" s="242"/>
      <c r="E177" s="242"/>
      <c r="F177" s="242"/>
      <c r="G177" s="242"/>
      <c r="H177" s="222"/>
      <c r="I177" s="222"/>
      <c r="J177" s="222"/>
      <c r="K177" s="222"/>
      <c r="L177" s="222"/>
      <c r="M177" s="222"/>
      <c r="N177" s="221"/>
      <c r="O177" s="221"/>
      <c r="P177" s="221"/>
      <c r="Q177" s="221"/>
      <c r="R177" s="222"/>
      <c r="S177" s="222"/>
      <c r="T177" s="222"/>
      <c r="U177" s="222"/>
      <c r="V177" s="222"/>
      <c r="W177" s="222"/>
      <c r="X177" s="222"/>
      <c r="Y177" s="222"/>
      <c r="Z177" s="212"/>
      <c r="AA177" s="212"/>
      <c r="AB177" s="212"/>
      <c r="AC177" s="212"/>
      <c r="AD177" s="212"/>
      <c r="AE177" s="212"/>
      <c r="AF177" s="212"/>
      <c r="AG177" s="212" t="s">
        <v>159</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40" t="str">
        <f>C177</f>
        <v>Náklady zhotovitele, které vzniknou v souvislosti s povinnostmi zhotovitele při předání a převzetí díla.</v>
      </c>
      <c r="BB177" s="212"/>
      <c r="BC177" s="212"/>
      <c r="BD177" s="212"/>
      <c r="BE177" s="212"/>
      <c r="BF177" s="212"/>
      <c r="BG177" s="212"/>
      <c r="BH177" s="212"/>
    </row>
    <row r="178" spans="1:60" x14ac:dyDescent="0.2">
      <c r="A178" s="3"/>
      <c r="B178" s="4"/>
      <c r="C178" s="258"/>
      <c r="D178" s="6"/>
      <c r="E178" s="3"/>
      <c r="F178" s="3"/>
      <c r="G178" s="3"/>
      <c r="H178" s="3"/>
      <c r="I178" s="3"/>
      <c r="J178" s="3"/>
      <c r="K178" s="3"/>
      <c r="L178" s="3"/>
      <c r="M178" s="3"/>
      <c r="N178" s="3"/>
      <c r="O178" s="3"/>
      <c r="P178" s="3"/>
      <c r="Q178" s="3"/>
      <c r="R178" s="3"/>
      <c r="S178" s="3"/>
      <c r="T178" s="3"/>
      <c r="U178" s="3"/>
      <c r="V178" s="3"/>
      <c r="W178" s="3"/>
      <c r="X178" s="3"/>
      <c r="Y178" s="3"/>
      <c r="AE178">
        <v>12</v>
      </c>
      <c r="AF178">
        <v>21</v>
      </c>
      <c r="AG178" t="s">
        <v>89</v>
      </c>
    </row>
    <row r="179" spans="1:60" x14ac:dyDescent="0.2">
      <c r="A179" s="215"/>
      <c r="B179" s="216" t="s">
        <v>29</v>
      </c>
      <c r="C179" s="259"/>
      <c r="D179" s="217"/>
      <c r="E179" s="218"/>
      <c r="F179" s="218"/>
      <c r="G179" s="232">
        <f>G8+G24+G41+G47+G50+G143+G145+G154+G162</f>
        <v>0</v>
      </c>
      <c r="H179" s="3"/>
      <c r="I179" s="3"/>
      <c r="J179" s="3"/>
      <c r="K179" s="3"/>
      <c r="L179" s="3"/>
      <c r="M179" s="3"/>
      <c r="N179" s="3"/>
      <c r="O179" s="3"/>
      <c r="P179" s="3"/>
      <c r="Q179" s="3"/>
      <c r="R179" s="3"/>
      <c r="S179" s="3"/>
      <c r="T179" s="3"/>
      <c r="U179" s="3"/>
      <c r="V179" s="3"/>
      <c r="W179" s="3"/>
      <c r="X179" s="3"/>
      <c r="Y179" s="3"/>
      <c r="AE179">
        <f>SUMIF(L7:L177,AE178,G7:G177)</f>
        <v>0</v>
      </c>
      <c r="AF179">
        <f>SUMIF(L7:L177,AF178,G7:G177)</f>
        <v>0</v>
      </c>
      <c r="AG179" t="s">
        <v>338</v>
      </c>
    </row>
    <row r="180" spans="1:60" x14ac:dyDescent="0.2">
      <c r="C180" s="260"/>
      <c r="D180" s="10"/>
      <c r="AG180" t="s">
        <v>341</v>
      </c>
    </row>
    <row r="181" spans="1:60" x14ac:dyDescent="0.2">
      <c r="D181" s="10"/>
    </row>
    <row r="182" spans="1:60" x14ac:dyDescent="0.2">
      <c r="D182" s="10"/>
    </row>
    <row r="183" spans="1:60" x14ac:dyDescent="0.2">
      <c r="D183" s="10"/>
    </row>
    <row r="184" spans="1:60" x14ac:dyDescent="0.2">
      <c r="D184" s="10"/>
    </row>
    <row r="185" spans="1:60" x14ac:dyDescent="0.2">
      <c r="D185" s="10"/>
    </row>
    <row r="186" spans="1:60" x14ac:dyDescent="0.2">
      <c r="D186" s="10"/>
    </row>
    <row r="187" spans="1:60" x14ac:dyDescent="0.2">
      <c r="D187" s="10"/>
    </row>
    <row r="188" spans="1:60" x14ac:dyDescent="0.2">
      <c r="D188" s="10"/>
    </row>
    <row r="189" spans="1:60" x14ac:dyDescent="0.2">
      <c r="D189" s="10"/>
    </row>
    <row r="190" spans="1:60" x14ac:dyDescent="0.2">
      <c r="D190" s="10"/>
    </row>
    <row r="191" spans="1:60" x14ac:dyDescent="0.2">
      <c r="D191" s="10"/>
    </row>
    <row r="192" spans="1:60"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VjhAoPHJTUo1T6EySvrQiIYXCQxnpn68wN4pXInWdoeGfIkUfXLTeuyxLMGjZxvkn8SV8JaNEMCeFbnpeKUcRQ==" saltValue="Dm3JUI8k15/JwwojJZ1YUg==" spinCount="100000" sheet="1" formatRows="0"/>
  <mergeCells count="59">
    <mergeCell ref="C171:G171"/>
    <mergeCell ref="C172:G172"/>
    <mergeCell ref="C174:G174"/>
    <mergeCell ref="C175:G175"/>
    <mergeCell ref="C177:G177"/>
    <mergeCell ref="C159:G159"/>
    <mergeCell ref="C161:G161"/>
    <mergeCell ref="C164:G164"/>
    <mergeCell ref="C165:G165"/>
    <mergeCell ref="C167:G167"/>
    <mergeCell ref="C169:G169"/>
    <mergeCell ref="C138:G138"/>
    <mergeCell ref="C139:G139"/>
    <mergeCell ref="C147:G147"/>
    <mergeCell ref="C152:G152"/>
    <mergeCell ref="C156:G156"/>
    <mergeCell ref="C157:G157"/>
    <mergeCell ref="C126:G126"/>
    <mergeCell ref="C127:G127"/>
    <mergeCell ref="C130:G130"/>
    <mergeCell ref="C131:G131"/>
    <mergeCell ref="C134:G134"/>
    <mergeCell ref="C135:G135"/>
    <mergeCell ref="C114:G114"/>
    <mergeCell ref="C115:G115"/>
    <mergeCell ref="C118:G118"/>
    <mergeCell ref="C119:G119"/>
    <mergeCell ref="C122:G122"/>
    <mergeCell ref="C123:G123"/>
    <mergeCell ref="C96:G96"/>
    <mergeCell ref="C99:G99"/>
    <mergeCell ref="C102:G102"/>
    <mergeCell ref="C105:G105"/>
    <mergeCell ref="C108:G108"/>
    <mergeCell ref="C111:G111"/>
    <mergeCell ref="C78:G78"/>
    <mergeCell ref="C81:G81"/>
    <mergeCell ref="C84:G84"/>
    <mergeCell ref="C87:G87"/>
    <mergeCell ref="C90:G90"/>
    <mergeCell ref="C93:G93"/>
    <mergeCell ref="C43:G43"/>
    <mergeCell ref="C44:G44"/>
    <mergeCell ref="C66:G66"/>
    <mergeCell ref="C69:G69"/>
    <mergeCell ref="C72:G72"/>
    <mergeCell ref="C75:G75"/>
    <mergeCell ref="C22:G22"/>
    <mergeCell ref="C26:G26"/>
    <mergeCell ref="C29:G29"/>
    <mergeCell ref="C32:G32"/>
    <mergeCell ref="C35:G35"/>
    <mergeCell ref="C39:G39"/>
    <mergeCell ref="A1:G1"/>
    <mergeCell ref="C2:G2"/>
    <mergeCell ref="C3:G3"/>
    <mergeCell ref="C4:G4"/>
    <mergeCell ref="C16:G16"/>
    <mergeCell ref="C19:G19"/>
  </mergeCells>
  <pageMargins left="0.59055118110236204" right="0.196850393700787" top="0.78740157499999996" bottom="0.78740157499999996" header="0.3" footer="0.3"/>
  <pageSetup paperSize="9" orientation="landscape" horizontalDpi="300" verticalDpi="3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03-2025 03-2025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'03-2025 03-2025 Pol'!Názvy_tisku</vt:lpstr>
      <vt:lpstr>oadresa</vt:lpstr>
      <vt:lpstr>Stavba!Objednatel</vt:lpstr>
      <vt:lpstr>Stavba!Objekt</vt:lpstr>
      <vt:lpstr>'03-2025 03-2025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Brichta</dc:creator>
  <cp:lastModifiedBy>Petr Brichta</cp:lastModifiedBy>
  <cp:lastPrinted>2019-03-19T12:27:02Z</cp:lastPrinted>
  <dcterms:created xsi:type="dcterms:W3CDTF">2009-04-08T07:15:50Z</dcterms:created>
  <dcterms:modified xsi:type="dcterms:W3CDTF">2025-02-15T13:33:31Z</dcterms:modified>
</cp:coreProperties>
</file>